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CONG TRIEN\NQ HĐND\Dự thảo NQ\Năm 2024\dự thảo Nông thôn mới\NTM KỲ HỌP 5.2024\"/>
    </mc:Choice>
  </mc:AlternateContent>
  <bookViews>
    <workbookView xWindow="0" yWindow="0" windowWidth="23040" windowHeight="8790"/>
  </bookViews>
  <sheets>
    <sheet name="PL 02 Bổ sung danh mục 2024" sheetId="3" r:id="rId1"/>
  </sheets>
  <calcPr calcId="162913" calcOnSave="0" concurrentCalc="0"/>
</workbook>
</file>

<file path=xl/calcChain.xml><?xml version="1.0" encoding="utf-8"?>
<calcChain xmlns="http://schemas.openxmlformats.org/spreadsheetml/2006/main">
  <c r="F26" i="3" l="1"/>
  <c r="G26" i="3"/>
  <c r="H26" i="3"/>
  <c r="F25" i="3"/>
  <c r="G25" i="3"/>
  <c r="H25" i="3"/>
  <c r="F24" i="3"/>
  <c r="G24" i="3"/>
  <c r="H24" i="3"/>
  <c r="D23" i="3"/>
  <c r="F23" i="3"/>
  <c r="G23" i="3"/>
  <c r="H23" i="3"/>
  <c r="F22" i="3"/>
  <c r="G22" i="3"/>
  <c r="H22" i="3"/>
  <c r="F21" i="3"/>
  <c r="G21" i="3"/>
  <c r="H21" i="3"/>
  <c r="D20" i="3"/>
  <c r="F20" i="3"/>
  <c r="G20" i="3"/>
  <c r="H20" i="3"/>
  <c r="D19" i="3"/>
  <c r="F19" i="3"/>
  <c r="G19" i="3"/>
  <c r="H19" i="3"/>
  <c r="D18" i="3"/>
  <c r="F18" i="3"/>
  <c r="G18" i="3"/>
  <c r="H18" i="3"/>
  <c r="G17" i="3"/>
  <c r="H17" i="3"/>
  <c r="F16" i="3"/>
  <c r="G16" i="3"/>
  <c r="H16" i="3"/>
  <c r="D15" i="3"/>
  <c r="F15" i="3"/>
  <c r="G15" i="3"/>
  <c r="H15" i="3"/>
  <c r="F14" i="3"/>
  <c r="G14" i="3"/>
  <c r="H14" i="3"/>
  <c r="D13" i="3"/>
  <c r="F13" i="3"/>
  <c r="G13" i="3"/>
  <c r="H13" i="3"/>
  <c r="D12" i="3"/>
  <c r="F12" i="3"/>
  <c r="G12" i="3"/>
  <c r="H12" i="3"/>
  <c r="F11" i="3"/>
  <c r="G11" i="3"/>
  <c r="H11" i="3"/>
  <c r="D10" i="3"/>
  <c r="F10" i="3"/>
  <c r="G10" i="3"/>
  <c r="H10" i="3"/>
  <c r="D9" i="3"/>
  <c r="F9" i="3"/>
  <c r="G9" i="3"/>
  <c r="H9" i="3"/>
  <c r="D8" i="3"/>
  <c r="F8" i="3"/>
  <c r="G8" i="3"/>
  <c r="H8" i="3"/>
  <c r="D7" i="3"/>
  <c r="F7" i="3"/>
  <c r="G7" i="3"/>
  <c r="H7" i="3"/>
  <c r="D6" i="3"/>
  <c r="F6" i="3"/>
  <c r="G6" i="3"/>
  <c r="H6" i="3"/>
  <c r="E6" i="3"/>
  <c r="A6" i="3"/>
</calcChain>
</file>

<file path=xl/sharedStrings.xml><?xml version="1.0" encoding="utf-8"?>
<sst xmlns="http://schemas.openxmlformats.org/spreadsheetml/2006/main" count="48" uniqueCount="41">
  <si>
    <t>TT</t>
  </si>
  <si>
    <t>Tên danh mục công trình/dự án khởi công mới</t>
  </si>
  <si>
    <t>Khối lượng, tiêu chuẩn kỹ thuật tối thiểu để đạt chuẩn NTM theo quy định</t>
  </si>
  <si>
    <t>Năm thực hiện</t>
  </si>
  <si>
    <t>Dự kiến NS cấp Xã</t>
  </si>
  <si>
    <t>I</t>
  </si>
  <si>
    <t>XÃ BÌNH ĐÀO</t>
  </si>
  <si>
    <t>1CT</t>
  </si>
  <si>
    <t>Nâng cấp sửa chữa cơ sở vật chất trường Mẫu giáo Bình Đào</t>
  </si>
  <si>
    <t>Sửa chữa sân nền, cống thoát nước trường THCS Nguyễn Hiền</t>
  </si>
  <si>
    <t>1 CT</t>
  </si>
  <si>
    <t>Huy động khác</t>
  </si>
  <si>
    <t>Bê tông hóa giao thông nông thôn Trà Đóa 2</t>
  </si>
  <si>
    <t>TỔNG CỘNG</t>
  </si>
  <si>
    <t>II</t>
  </si>
  <si>
    <t>XÃ BÌNH CHÁNH</t>
  </si>
  <si>
    <t>III</t>
  </si>
  <si>
    <t>XÃ BÌNH PHÚ</t>
  </si>
  <si>
    <t>Nâng cấp đường ống dẫn nước và giếng khoang công trình nước sạch thôn Lý Trường, thôn Phước Hà</t>
  </si>
  <si>
    <t>IV</t>
  </si>
  <si>
    <t>XÃ BÌNH NAM</t>
  </si>
  <si>
    <t>Nâng cấp sân nền, mương thoát nước trạm y tế xã Bình Nam</t>
  </si>
  <si>
    <t>V</t>
  </si>
  <si>
    <t>XÃ BÌNH GIANG</t>
  </si>
  <si>
    <t>Xây mới Mương thoát nước thôn Vịnh Giang</t>
  </si>
  <si>
    <t>Chỉnh trang cảnh quan môi trường nông thôn (hạng mục điện chiếu sáng khu trung tâm và hạng mục khác)</t>
  </si>
  <si>
    <t xml:space="preserve">Nâng cấp sửa chữa chợ nông thôn (mương thoát nước, mái tôn, khu vệ sinh và các hạng mục khác tại chợ Bà) </t>
  </si>
  <si>
    <t>Nâng cấp, sữa chữa Nhà văn hóa xã và các hạng mục khác</t>
  </si>
  <si>
    <t xml:space="preserve">Dự kiến tổng mức đầu tư
</t>
  </si>
  <si>
    <t>Trong đó (Đơn vị tính: triệu đồng)</t>
  </si>
  <si>
    <t>Bê tông hóa GTNT tuyến tổ 4 thôn Ngũ Xã</t>
  </si>
  <si>
    <t>Nâng cấp, sửa chữa công trình nước sạch thôn Ngũ Xã (hạng mục: Thay mới đường ống dẫn nước)</t>
  </si>
  <si>
    <t>Bê tông hóa GTNĐ tuyến tổ 1, 8, 9, 10 thôn Tú Trà</t>
  </si>
  <si>
    <t>Nâng cấp, mở rộng Giao thông nông thôn thôn Vân Tiên</t>
  </si>
  <si>
    <t>Bê tông hóa GTNĐ tuyến đồng: tuyến đồng tổ 13 đi đồng tổ 11: 480m; tuyến: tổ 16 thôn Lý Trường: 230m; Tuyến nhà ông Phú đi đồng tổ 15 thôn Lý Trường: 225m</t>
  </si>
  <si>
    <t>Bê tông hóa GTNT tuyến kênh N14 đi cầu Gò Vườn tổ 3, thôn Long Hội</t>
  </si>
  <si>
    <t>Dự kiến
NS huyện</t>
  </si>
  <si>
    <t>Dự kiến
NS TW, tỉnh</t>
  </si>
  <si>
    <t>(Kèm theo Tờ trình số:  ... /TTr-UBND ngày …/5/2024 của UBND huyện Thăng Bình)</t>
  </si>
  <si>
    <t>PHỤ LỤC 2:</t>
  </si>
  <si>
    <t>BỔ SUNG DANH MỤC ĐẦU TƯ CÔNG NĂM 2024 THUỘC CHƯƠNG TRÌNH NÔNG THÔN MỚI ( NÂNG CAO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</si>
</sst>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name val="Times New Roman"/>
      <family val="1"/>
    </font>
    <font>
      <sz val="11"/>
      <color indexed="8"/>
      <name val="Calibri"/>
      <family val="2"/>
    </font>
    <font>
      <sz val="12"/>
      <name val="Times New Roman"/>
      <family val="1"/>
      <charset val="1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b/>
      <sz val="11"/>
      <name val="Times New Roman"/>
      <family val="1"/>
    </font>
    <font>
      <b/>
      <sz val="12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7" fillId="0" borderId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3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65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center" vertical="center" wrapText="1"/>
    </xf>
    <xf numFmtId="164" fontId="5" fillId="0" borderId="1" xfId="1" applyNumberFormat="1" applyFont="1" applyFill="1" applyBorder="1" applyAlignment="1">
      <alignment horizontal="right" vertical="center" wrapText="1"/>
    </xf>
    <xf numFmtId="164" fontId="2" fillId="3" borderId="1" xfId="1" applyNumberFormat="1" applyFont="1" applyFill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/>
    </xf>
    <xf numFmtId="164" fontId="2" fillId="0" borderId="1" xfId="1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" fontId="5" fillId="0" borderId="1" xfId="0" applyNumberFormat="1" applyFont="1" applyBorder="1" applyAlignment="1">
      <alignment horizontal="right" vertical="center" wrapText="1"/>
    </xf>
    <xf numFmtId="37" fontId="5" fillId="0" borderId="1" xfId="1" applyNumberFormat="1" applyFont="1" applyFill="1" applyBorder="1" applyAlignment="1">
      <alignment horizontal="right" vertical="center"/>
    </xf>
    <xf numFmtId="37" fontId="5" fillId="0" borderId="1" xfId="1" applyNumberFormat="1" applyFont="1" applyBorder="1" applyAlignment="1">
      <alignment horizontal="right" vertical="center"/>
    </xf>
    <xf numFmtId="37" fontId="5" fillId="0" borderId="1" xfId="1" applyNumberFormat="1" applyFont="1" applyFill="1" applyBorder="1" applyAlignment="1">
      <alignment horizontal="right" vertical="center" wrapText="1"/>
    </xf>
    <xf numFmtId="3" fontId="5" fillId="0" borderId="1" xfId="0" applyNumberFormat="1" applyFont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right" vertical="center"/>
    </xf>
    <xf numFmtId="1" fontId="5" fillId="3" borderId="1" xfId="1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164" fontId="5" fillId="0" borderId="1" xfId="1" applyNumberFormat="1" applyFont="1" applyBorder="1" applyAlignment="1">
      <alignment horizontal="right" vertical="center" wrapText="1"/>
    </xf>
    <xf numFmtId="164" fontId="5" fillId="0" borderId="0" xfId="1" applyNumberFormat="1" applyFont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3" fontId="10" fillId="2" borderId="1" xfId="0" applyNumberFormat="1" applyFont="1" applyFill="1" applyBorder="1" applyAlignment="1">
      <alignment horizontal="center" vertical="center" wrapText="1"/>
    </xf>
    <xf numFmtId="164" fontId="3" fillId="0" borderId="0" xfId="0" applyNumberFormat="1" applyFont="1"/>
    <xf numFmtId="0" fontId="2" fillId="2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164" fontId="2" fillId="3" borderId="1" xfId="1" applyNumberFormat="1" applyFont="1" applyFill="1" applyBorder="1" applyAlignment="1">
      <alignment horizontal="center" vertical="center" wrapText="1"/>
    </xf>
    <xf numFmtId="164" fontId="2" fillId="3" borderId="3" xfId="1" applyNumberFormat="1" applyFont="1" applyFill="1" applyBorder="1" applyAlignment="1">
      <alignment horizontal="center" vertical="center"/>
    </xf>
    <xf numFmtId="164" fontId="2" fillId="3" borderId="4" xfId="1" applyNumberFormat="1" applyFont="1" applyFill="1" applyBorder="1" applyAlignment="1">
      <alignment horizontal="center" vertical="center"/>
    </xf>
    <xf numFmtId="164" fontId="2" fillId="3" borderId="5" xfId="1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</cellXfs>
  <cellStyles count="4">
    <cellStyle name="Comma" xfId="1" builtinId="3"/>
    <cellStyle name="Comma 2" xfId="2"/>
    <cellStyle name="Excel Built-in Normal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3105150</xdr:colOff>
      <xdr:row>1</xdr:row>
      <xdr:rowOff>333375</xdr:rowOff>
    </xdr:from>
    <xdr:to>
      <xdr:col>4</xdr:col>
      <xdr:colOff>447675</xdr:colOff>
      <xdr:row>1</xdr:row>
      <xdr:rowOff>333375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CxnSpPr/>
      </xdr:nvCxnSpPr>
      <xdr:spPr>
        <a:xfrm>
          <a:off x="3495675" y="523875"/>
          <a:ext cx="300990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abSelected="1" workbookViewId="0">
      <selection activeCell="I7" sqref="I7"/>
    </sheetView>
  </sheetViews>
  <sheetFormatPr defaultColWidth="9.140625" defaultRowHeight="15.75" x14ac:dyDescent="0.25"/>
  <cols>
    <col min="1" max="1" width="5.85546875" style="14" customWidth="1"/>
    <col min="2" max="2" width="57.85546875" style="14" customWidth="1"/>
    <col min="3" max="3" width="16.42578125" style="14" customWidth="1"/>
    <col min="4" max="4" width="10.7109375" style="25" customWidth="1"/>
    <col min="5" max="5" width="10.140625" style="25" customWidth="1"/>
    <col min="6" max="6" width="10.42578125" style="25" customWidth="1"/>
    <col min="7" max="7" width="10.7109375" style="25" customWidth="1"/>
    <col min="8" max="8" width="12" style="25" customWidth="1"/>
    <col min="9" max="9" width="10.140625" style="14" customWidth="1"/>
    <col min="10" max="11" width="13.7109375" style="1" bestFit="1" customWidth="1"/>
    <col min="12" max="12" width="9.140625" style="1"/>
    <col min="13" max="13" width="9.7109375" style="1" bestFit="1" customWidth="1"/>
    <col min="14" max="16384" width="9.140625" style="1"/>
  </cols>
  <sheetData>
    <row r="1" spans="1:11" ht="15" customHeight="1" x14ac:dyDescent="0.25">
      <c r="A1" s="34" t="s">
        <v>39</v>
      </c>
      <c r="B1" s="34"/>
      <c r="C1" s="34"/>
      <c r="D1" s="34"/>
      <c r="E1" s="34"/>
      <c r="F1" s="34"/>
      <c r="G1" s="34"/>
      <c r="H1" s="34"/>
      <c r="I1" s="34"/>
    </row>
    <row r="2" spans="1:11" s="2" customFormat="1" ht="35.25" customHeight="1" x14ac:dyDescent="0.25">
      <c r="A2" s="34" t="s">
        <v>40</v>
      </c>
      <c r="B2" s="34"/>
      <c r="C2" s="34"/>
      <c r="D2" s="34"/>
      <c r="E2" s="34"/>
      <c r="F2" s="34"/>
      <c r="G2" s="34"/>
      <c r="H2" s="34"/>
      <c r="I2" s="34"/>
    </row>
    <row r="3" spans="1:11" ht="31.15" customHeight="1" x14ac:dyDescent="0.25">
      <c r="A3" s="35" t="s">
        <v>38</v>
      </c>
      <c r="B3" s="35"/>
      <c r="C3" s="35"/>
      <c r="D3" s="35"/>
      <c r="E3" s="35"/>
      <c r="F3" s="35"/>
      <c r="G3" s="35"/>
      <c r="H3" s="35"/>
      <c r="I3" s="35"/>
    </row>
    <row r="4" spans="1:11" ht="22.15" customHeight="1" x14ac:dyDescent="0.25">
      <c r="A4" s="36" t="s">
        <v>0</v>
      </c>
      <c r="B4" s="36" t="s">
        <v>1</v>
      </c>
      <c r="C4" s="36" t="s">
        <v>2</v>
      </c>
      <c r="D4" s="37" t="s">
        <v>28</v>
      </c>
      <c r="E4" s="38" t="s">
        <v>29</v>
      </c>
      <c r="F4" s="39"/>
      <c r="G4" s="39"/>
      <c r="H4" s="40"/>
      <c r="I4" s="41" t="s">
        <v>3</v>
      </c>
    </row>
    <row r="5" spans="1:11" ht="67.900000000000006" customHeight="1" x14ac:dyDescent="0.25">
      <c r="A5" s="36"/>
      <c r="B5" s="36"/>
      <c r="C5" s="36"/>
      <c r="D5" s="37"/>
      <c r="E5" s="32" t="s">
        <v>37</v>
      </c>
      <c r="F5" s="32" t="s">
        <v>36</v>
      </c>
      <c r="G5" s="32" t="s">
        <v>4</v>
      </c>
      <c r="H5" s="32" t="s">
        <v>11</v>
      </c>
      <c r="I5" s="41"/>
    </row>
    <row r="6" spans="1:11" ht="21.6" customHeight="1" x14ac:dyDescent="0.25">
      <c r="A6" s="29">
        <f>A11+A14+A19+A22+A26</f>
        <v>15</v>
      </c>
      <c r="B6" s="31" t="s">
        <v>13</v>
      </c>
      <c r="C6" s="31"/>
      <c r="D6" s="32">
        <f>D7+D12+D15+D20+D23</f>
        <v>8811.26</v>
      </c>
      <c r="E6" s="32">
        <f t="shared" ref="E6:H6" si="0">E7+E12+E15+E20+E23</f>
        <v>0</v>
      </c>
      <c r="F6" s="32">
        <f t="shared" si="0"/>
        <v>7500.1180000000004</v>
      </c>
      <c r="G6" s="32">
        <f t="shared" si="0"/>
        <v>595.49900000000002</v>
      </c>
      <c r="H6" s="32">
        <f t="shared" si="0"/>
        <v>715.64299999999992</v>
      </c>
      <c r="I6" s="33"/>
      <c r="J6" s="30"/>
      <c r="K6" s="30"/>
    </row>
    <row r="7" spans="1:11" ht="18.600000000000001" customHeight="1" x14ac:dyDescent="0.25">
      <c r="A7" s="11" t="s">
        <v>5</v>
      </c>
      <c r="B7" s="27" t="s">
        <v>15</v>
      </c>
      <c r="C7" s="4"/>
      <c r="D7" s="12">
        <f>SUM(D8:D11)</f>
        <v>1899.6000000000001</v>
      </c>
      <c r="E7" s="12"/>
      <c r="F7" s="12">
        <f>SUM(F8:F11)</f>
        <v>1500.12</v>
      </c>
      <c r="G7" s="12">
        <f>SUM(G8:G11)</f>
        <v>129.9</v>
      </c>
      <c r="H7" s="12">
        <f>SUM(H8:H11)</f>
        <v>269.58000000000004</v>
      </c>
      <c r="I7" s="4"/>
      <c r="J7" s="30"/>
      <c r="K7" s="30"/>
    </row>
    <row r="8" spans="1:11" ht="20.45" customHeight="1" x14ac:dyDescent="0.25">
      <c r="A8" s="13">
        <v>1</v>
      </c>
      <c r="B8" s="5" t="s">
        <v>30</v>
      </c>
      <c r="C8" s="13">
        <v>0.28000000000000003</v>
      </c>
      <c r="D8" s="15">
        <f>C8*1164</f>
        <v>325.92</v>
      </c>
      <c r="E8" s="15"/>
      <c r="F8" s="15">
        <f>D8*60%</f>
        <v>195.55199999999999</v>
      </c>
      <c r="G8" s="15">
        <f>D8*10%</f>
        <v>32.592000000000006</v>
      </c>
      <c r="H8" s="15">
        <f>D8-F8-G8</f>
        <v>97.77600000000001</v>
      </c>
      <c r="I8" s="4"/>
      <c r="J8" s="30"/>
      <c r="K8" s="30"/>
    </row>
    <row r="9" spans="1:11" ht="31.5" x14ac:dyDescent="0.25">
      <c r="A9" s="13">
        <v>2</v>
      </c>
      <c r="B9" s="5" t="s">
        <v>35</v>
      </c>
      <c r="C9" s="13">
        <v>0.32</v>
      </c>
      <c r="D9" s="15">
        <f>C9*1164</f>
        <v>372.48</v>
      </c>
      <c r="E9" s="15"/>
      <c r="F9" s="15">
        <f t="shared" ref="F9" si="1">D9*60%</f>
        <v>223.488</v>
      </c>
      <c r="G9" s="15">
        <f t="shared" ref="G9" si="2">D9*10%</f>
        <v>37.248000000000005</v>
      </c>
      <c r="H9" s="15">
        <f t="shared" ref="H9:H11" si="3">D9-F9-G9</f>
        <v>111.74400000000001</v>
      </c>
      <c r="I9" s="4"/>
      <c r="J9" s="30"/>
      <c r="K9" s="30"/>
    </row>
    <row r="10" spans="1:11" ht="18.600000000000001" customHeight="1" x14ac:dyDescent="0.25">
      <c r="A10" s="13">
        <v>3</v>
      </c>
      <c r="B10" s="5" t="s">
        <v>32</v>
      </c>
      <c r="C10" s="13">
        <v>0.8</v>
      </c>
      <c r="D10" s="24">
        <f>C10*1164</f>
        <v>931.2</v>
      </c>
      <c r="E10" s="24"/>
      <c r="F10" s="15">
        <f>D10*90%</f>
        <v>838.08</v>
      </c>
      <c r="G10" s="15">
        <f>D10*5%</f>
        <v>46.56</v>
      </c>
      <c r="H10" s="15">
        <f t="shared" si="3"/>
        <v>46.56</v>
      </c>
      <c r="I10" s="4"/>
      <c r="J10" s="30"/>
      <c r="K10" s="30"/>
    </row>
    <row r="11" spans="1:11" ht="31.5" x14ac:dyDescent="0.25">
      <c r="A11" s="4">
        <v>4</v>
      </c>
      <c r="B11" s="5" t="s">
        <v>31</v>
      </c>
      <c r="C11" s="8" t="s">
        <v>10</v>
      </c>
      <c r="D11" s="21">
        <v>270</v>
      </c>
      <c r="E11" s="21"/>
      <c r="F11" s="15">
        <f>D11*90%</f>
        <v>243</v>
      </c>
      <c r="G11" s="15">
        <f>D11*5%</f>
        <v>13.5</v>
      </c>
      <c r="H11" s="15">
        <f t="shared" si="3"/>
        <v>13.5</v>
      </c>
      <c r="I11" s="4"/>
      <c r="J11" s="30"/>
      <c r="K11" s="30"/>
    </row>
    <row r="12" spans="1:11" ht="18.600000000000001" customHeight="1" x14ac:dyDescent="0.25">
      <c r="A12" s="11" t="s">
        <v>14</v>
      </c>
      <c r="B12" s="26" t="s">
        <v>17</v>
      </c>
      <c r="C12" s="11"/>
      <c r="D12" s="12">
        <f>SUM(D13:D14)</f>
        <v>1666.3400000000001</v>
      </c>
      <c r="E12" s="12"/>
      <c r="F12" s="12">
        <f>SUM(F13:F14)</f>
        <v>1499.7060000000001</v>
      </c>
      <c r="G12" s="12">
        <f>SUM(G13:G14)</f>
        <v>83.317000000000007</v>
      </c>
      <c r="H12" s="12">
        <f>SUM(H13:H14)</f>
        <v>83.316999999999894</v>
      </c>
      <c r="I12" s="4"/>
      <c r="J12" s="30"/>
      <c r="K12" s="30"/>
    </row>
    <row r="13" spans="1:11" ht="47.25" x14ac:dyDescent="0.25">
      <c r="A13" s="4">
        <v>1</v>
      </c>
      <c r="B13" s="22" t="s">
        <v>34</v>
      </c>
      <c r="C13" s="23">
        <v>0.93500000000000005</v>
      </c>
      <c r="D13" s="20">
        <f>C13*1164</f>
        <v>1088.3400000000001</v>
      </c>
      <c r="E13" s="20"/>
      <c r="F13" s="20">
        <f>D13*0.9</f>
        <v>979.5060000000002</v>
      </c>
      <c r="G13" s="20">
        <f>D13*0.05</f>
        <v>54.417000000000009</v>
      </c>
      <c r="H13" s="20">
        <f>D13-F13-G13</f>
        <v>54.416999999999938</v>
      </c>
      <c r="I13" s="4"/>
      <c r="J13" s="30"/>
      <c r="K13" s="30"/>
    </row>
    <row r="14" spans="1:11" ht="31.5" x14ac:dyDescent="0.25">
      <c r="A14" s="4">
        <v>2</v>
      </c>
      <c r="B14" s="22" t="s">
        <v>18</v>
      </c>
      <c r="C14" s="8" t="s">
        <v>10</v>
      </c>
      <c r="D14" s="20">
        <v>578</v>
      </c>
      <c r="E14" s="20"/>
      <c r="F14" s="20">
        <f>D14*0.9</f>
        <v>520.20000000000005</v>
      </c>
      <c r="G14" s="20">
        <f>D14*0.05</f>
        <v>28.900000000000002</v>
      </c>
      <c r="H14" s="20">
        <f>D14-F14-G14</f>
        <v>28.899999999999952</v>
      </c>
      <c r="I14" s="4"/>
      <c r="J14" s="30"/>
      <c r="K14" s="30"/>
    </row>
    <row r="15" spans="1:11" x14ac:dyDescent="0.25">
      <c r="A15" s="31" t="s">
        <v>16</v>
      </c>
      <c r="B15" s="28" t="s">
        <v>6</v>
      </c>
      <c r="C15" s="31"/>
      <c r="D15" s="10">
        <f>SUM(D16:D19)</f>
        <v>1911.32</v>
      </c>
      <c r="E15" s="10"/>
      <c r="F15" s="10">
        <f>SUM(F16:F19)</f>
        <v>1499.692</v>
      </c>
      <c r="G15" s="10">
        <f>SUM(G16:G19)</f>
        <v>132.23200000000003</v>
      </c>
      <c r="H15" s="10">
        <f>SUM(H16:H19)</f>
        <v>279.39599999999996</v>
      </c>
      <c r="I15" s="33"/>
      <c r="J15" s="30"/>
      <c r="K15" s="30"/>
    </row>
    <row r="16" spans="1:11" x14ac:dyDescent="0.25">
      <c r="A16" s="3">
        <v>1</v>
      </c>
      <c r="B16" s="5" t="s">
        <v>9</v>
      </c>
      <c r="C16" s="19" t="s">
        <v>7</v>
      </c>
      <c r="D16" s="7">
        <v>1063</v>
      </c>
      <c r="E16" s="7"/>
      <c r="F16" s="7">
        <f>D16*0.9</f>
        <v>956.7</v>
      </c>
      <c r="G16" s="7">
        <f>D16*0.05</f>
        <v>53.150000000000006</v>
      </c>
      <c r="H16" s="9">
        <f>D16-F16-G16</f>
        <v>53.149999999999949</v>
      </c>
      <c r="I16" s="4"/>
      <c r="J16" s="30"/>
      <c r="K16" s="30"/>
    </row>
    <row r="17" spans="1:11" x14ac:dyDescent="0.25">
      <c r="A17" s="4">
        <v>2</v>
      </c>
      <c r="B17" s="5" t="s">
        <v>8</v>
      </c>
      <c r="C17" s="4" t="s">
        <v>7</v>
      </c>
      <c r="D17" s="20">
        <v>115</v>
      </c>
      <c r="E17" s="20"/>
      <c r="F17" s="7">
        <v>103</v>
      </c>
      <c r="G17" s="20">
        <f>D17*0.05</f>
        <v>5.75</v>
      </c>
      <c r="H17" s="9">
        <f>D17-F17-G17</f>
        <v>6.25</v>
      </c>
      <c r="I17" s="4"/>
      <c r="J17" s="30"/>
      <c r="K17" s="30"/>
    </row>
    <row r="18" spans="1:11" x14ac:dyDescent="0.25">
      <c r="A18" s="3">
        <v>3</v>
      </c>
      <c r="B18" s="5" t="s">
        <v>12</v>
      </c>
      <c r="C18" s="6">
        <v>0.13</v>
      </c>
      <c r="D18" s="16">
        <f>C18*1164</f>
        <v>151.32</v>
      </c>
      <c r="E18" s="16"/>
      <c r="F18" s="16">
        <f>D18*0.6</f>
        <v>90.791999999999987</v>
      </c>
      <c r="G18" s="17">
        <f>D18*0.1</f>
        <v>15.132</v>
      </c>
      <c r="H18" s="18">
        <f>D18-F18-G18</f>
        <v>45.396000000000008</v>
      </c>
      <c r="I18" s="4"/>
      <c r="J18" s="30"/>
      <c r="K18" s="30"/>
    </row>
    <row r="19" spans="1:11" x14ac:dyDescent="0.25">
      <c r="A19" s="4">
        <v>4</v>
      </c>
      <c r="B19" s="5" t="s">
        <v>33</v>
      </c>
      <c r="C19" s="6">
        <v>0.5</v>
      </c>
      <c r="D19" s="16">
        <f>C19*1164</f>
        <v>582</v>
      </c>
      <c r="E19" s="16"/>
      <c r="F19" s="16">
        <f>D19*0.6</f>
        <v>349.2</v>
      </c>
      <c r="G19" s="17">
        <f>D19*0.1</f>
        <v>58.2</v>
      </c>
      <c r="H19" s="18">
        <f>D19-F19-G19</f>
        <v>174.60000000000002</v>
      </c>
      <c r="I19" s="4"/>
      <c r="J19" s="30"/>
      <c r="K19" s="30"/>
    </row>
    <row r="20" spans="1:11" ht="19.899999999999999" customHeight="1" x14ac:dyDescent="0.25">
      <c r="A20" s="11" t="s">
        <v>19</v>
      </c>
      <c r="B20" s="26" t="s">
        <v>20</v>
      </c>
      <c r="C20" s="11"/>
      <c r="D20" s="12">
        <f>SUM(D21:D22)</f>
        <v>1667</v>
      </c>
      <c r="E20" s="12"/>
      <c r="F20" s="12">
        <f t="shared" ref="F20:H20" si="4">SUM(F21:F22)</f>
        <v>1500.3</v>
      </c>
      <c r="G20" s="12">
        <f t="shared" si="4"/>
        <v>83.35</v>
      </c>
      <c r="H20" s="12">
        <f t="shared" si="4"/>
        <v>83.350000000000051</v>
      </c>
      <c r="I20" s="4"/>
      <c r="J20" s="30"/>
      <c r="K20" s="30"/>
    </row>
    <row r="21" spans="1:11" ht="19.899999999999999" customHeight="1" x14ac:dyDescent="0.25">
      <c r="A21" s="4">
        <v>1</v>
      </c>
      <c r="B21" s="5" t="s">
        <v>24</v>
      </c>
      <c r="C21" s="8" t="s">
        <v>10</v>
      </c>
      <c r="D21" s="20">
        <v>1167</v>
      </c>
      <c r="E21" s="20"/>
      <c r="F21" s="20">
        <f>D21*0.9</f>
        <v>1050.3</v>
      </c>
      <c r="G21" s="20">
        <f t="shared" ref="G21:G22" si="5">D21*0.05</f>
        <v>58.35</v>
      </c>
      <c r="H21" s="20">
        <f t="shared" ref="H21:H26" si="6">D21-F21-G21</f>
        <v>58.350000000000044</v>
      </c>
      <c r="I21" s="4"/>
      <c r="J21" s="30"/>
      <c r="K21" s="30"/>
    </row>
    <row r="22" spans="1:11" ht="19.899999999999999" customHeight="1" x14ac:dyDescent="0.25">
      <c r="A22" s="4">
        <v>2</v>
      </c>
      <c r="B22" s="5" t="s">
        <v>21</v>
      </c>
      <c r="C22" s="8" t="s">
        <v>10</v>
      </c>
      <c r="D22" s="20">
        <v>500</v>
      </c>
      <c r="E22" s="20"/>
      <c r="F22" s="20">
        <f>D22*0.9</f>
        <v>450</v>
      </c>
      <c r="G22" s="20">
        <f t="shared" si="5"/>
        <v>25</v>
      </c>
      <c r="H22" s="20">
        <f t="shared" si="6"/>
        <v>25</v>
      </c>
      <c r="I22" s="4"/>
      <c r="J22" s="30"/>
      <c r="K22" s="30"/>
    </row>
    <row r="23" spans="1:11" ht="19.899999999999999" customHeight="1" x14ac:dyDescent="0.25">
      <c r="A23" s="11" t="s">
        <v>22</v>
      </c>
      <c r="B23" s="26" t="s">
        <v>23</v>
      </c>
      <c r="C23" s="11"/>
      <c r="D23" s="12">
        <f>SUM(D24:D26)</f>
        <v>1667</v>
      </c>
      <c r="E23" s="12"/>
      <c r="F23" s="12">
        <f t="shared" ref="F23:H23" si="7">SUM(F24:F26)</f>
        <v>1500.3</v>
      </c>
      <c r="G23" s="12">
        <f t="shared" si="7"/>
        <v>166.7</v>
      </c>
      <c r="H23" s="12">
        <f t="shared" si="7"/>
        <v>0</v>
      </c>
      <c r="I23" s="4"/>
      <c r="J23" s="30"/>
      <c r="K23" s="30"/>
    </row>
    <row r="24" spans="1:11" ht="19.899999999999999" customHeight="1" x14ac:dyDescent="0.25">
      <c r="A24" s="4">
        <v>1</v>
      </c>
      <c r="B24" s="5" t="s">
        <v>27</v>
      </c>
      <c r="C24" s="8" t="s">
        <v>10</v>
      </c>
      <c r="D24" s="20">
        <v>850</v>
      </c>
      <c r="E24" s="20"/>
      <c r="F24" s="20">
        <f t="shared" ref="F24:F26" si="8">D24*0.9</f>
        <v>765</v>
      </c>
      <c r="G24" s="20">
        <f>D24*0.1</f>
        <v>85</v>
      </c>
      <c r="H24" s="20">
        <f t="shared" si="6"/>
        <v>0</v>
      </c>
      <c r="I24" s="4"/>
      <c r="J24" s="30"/>
      <c r="K24" s="30"/>
    </row>
    <row r="25" spans="1:11" ht="33.6" customHeight="1" x14ac:dyDescent="0.25">
      <c r="A25" s="4">
        <v>2</v>
      </c>
      <c r="B25" s="5" t="s">
        <v>25</v>
      </c>
      <c r="C25" s="8" t="s">
        <v>10</v>
      </c>
      <c r="D25" s="20">
        <v>517</v>
      </c>
      <c r="E25" s="20"/>
      <c r="F25" s="20">
        <f t="shared" si="8"/>
        <v>465.3</v>
      </c>
      <c r="G25" s="20">
        <f t="shared" ref="G25:G26" si="9">D25*0.1</f>
        <v>51.7</v>
      </c>
      <c r="H25" s="20">
        <f t="shared" si="6"/>
        <v>0</v>
      </c>
      <c r="I25" s="4"/>
      <c r="J25" s="30"/>
      <c r="K25" s="30"/>
    </row>
    <row r="26" spans="1:11" ht="33.6" customHeight="1" x14ac:dyDescent="0.25">
      <c r="A26" s="4">
        <v>3</v>
      </c>
      <c r="B26" s="5" t="s">
        <v>26</v>
      </c>
      <c r="C26" s="8" t="s">
        <v>10</v>
      </c>
      <c r="D26" s="20">
        <v>300</v>
      </c>
      <c r="E26" s="20"/>
      <c r="F26" s="20">
        <f t="shared" si="8"/>
        <v>270</v>
      </c>
      <c r="G26" s="20">
        <f t="shared" si="9"/>
        <v>30</v>
      </c>
      <c r="H26" s="20">
        <f t="shared" si="6"/>
        <v>0</v>
      </c>
      <c r="I26" s="4"/>
      <c r="J26" s="30"/>
      <c r="K26" s="30"/>
    </row>
  </sheetData>
  <mergeCells count="9">
    <mergeCell ref="A1:I1"/>
    <mergeCell ref="A2:I2"/>
    <mergeCell ref="A3:I3"/>
    <mergeCell ref="A4:A5"/>
    <mergeCell ref="B4:B5"/>
    <mergeCell ref="C4:C5"/>
    <mergeCell ref="D4:D5"/>
    <mergeCell ref="E4:H4"/>
    <mergeCell ref="I4:I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PL 02 Bổ sung danh mục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2024-05-10T09:28:12Z</cp:lastPrinted>
  <dcterms:created xsi:type="dcterms:W3CDTF">2022-07-27T01:07:03Z</dcterms:created>
  <dcterms:modified xsi:type="dcterms:W3CDTF">2024-05-13T00:04:33Z</dcterms:modified>
</cp:coreProperties>
</file>