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055" windowHeight="7935" tabRatio="301"/>
  </bookViews>
  <sheets>
    <sheet name="48" sheetId="12" r:id="rId1"/>
    <sheet name="50" sheetId="14" r:id="rId2"/>
    <sheet name="51" sheetId="15" r:id="rId3"/>
    <sheet name="52" sheetId="16" r:id="rId4"/>
    <sheet name="53" sheetId="17" r:id="rId5"/>
    <sheet name=" 54" sheetId="59" r:id="rId6"/>
    <sheet name="58" sheetId="57" r:id="rId7"/>
    <sheet name="59" sheetId="58" r:id="rId8"/>
    <sheet name="61" sheetId="60" r:id="rId9"/>
  </sheets>
  <externalReferences>
    <externalReference r:id="rId10"/>
    <externalReference r:id="rId11"/>
    <externalReference r:id="rId12"/>
    <externalReference r:id="rId13"/>
    <externalReference r:id="rId14"/>
    <externalReference r:id="rId15"/>
    <externalReference r:id="rId16"/>
  </externalReferences>
  <definedNames>
    <definedName name="\0">#N/A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n">#N/A</definedName>
    <definedName name="\o">#N/A</definedName>
    <definedName name="\z">#N/A</definedName>
    <definedName name="_">#N/A</definedName>
    <definedName name="__a1" localSheetId="6" hidden="1">{"'Sheet1'!$L$16"}</definedName>
    <definedName name="__a1" localSheetId="7" hidden="1">{"'Sheet1'!$L$16"}</definedName>
    <definedName name="__b1" localSheetId="6">{"Thuxm2.xls","Sheet1"}</definedName>
    <definedName name="__b1" localSheetId="7">{"Thuxm2.xls","Sheet1"}</definedName>
    <definedName name="__dao1">'[1]CT Thang Mo'!$B$189:$H$189</definedName>
    <definedName name="__dao2">'[1]CT Thang Mo'!$B$161:$H$161</definedName>
    <definedName name="__dap2">'[1]CT Thang Mo'!$B$162:$H$162</definedName>
    <definedName name="__day2">'[2]Chiet tinh dz35'!$H$3</definedName>
    <definedName name="__dbu2">'[1]CT Thang Mo'!$B$93:$F$93</definedName>
    <definedName name="__GID1">'[3]LKVL-CK-HT-GD1'!$A$4</definedName>
    <definedName name="__M1">[4]XL4Poppy!$C$4</definedName>
    <definedName name="__pc30">[5]GiaVL!$F$14</definedName>
    <definedName name="__pc40">[5]GiaVL!$F$13</definedName>
    <definedName name="__t1" localSheetId="6">{"Thuxm2.xls","Sheet1"}</definedName>
    <definedName name="__t1" localSheetId="7">{"Thuxm2.xls","Sheet1"}</definedName>
    <definedName name="__tct3">[6]gVL!$N$18</definedName>
    <definedName name="__tct5">[6]gVL!$N$19</definedName>
    <definedName name="__vc1">'[1]CT Thang Mo'!$B$34:$H$34</definedName>
    <definedName name="__vc2">'[1]CT Thang Mo'!$B$35:$H$35</definedName>
    <definedName name="__vc3">'[1]CT Thang Mo'!$B$36:$H$36</definedName>
    <definedName name="_1">#N/A</definedName>
    <definedName name="_1_0DATA_DATA2_L">#N/A</definedName>
    <definedName name="_1000A01">#N/A</definedName>
    <definedName name="_11">#N/A</definedName>
    <definedName name="_12a">#N/A</definedName>
    <definedName name="_1957CotThep">#N/A</definedName>
    <definedName name="_1957DaoDat">#N/A</definedName>
    <definedName name="_1957DoBeTong">#N/A</definedName>
    <definedName name="_1957Door">#N/A</definedName>
    <definedName name="_1957HoanThien">#N/A</definedName>
    <definedName name="_1957Nuoc">#N/A</definedName>
    <definedName name="_1957ThaoDo">#N/A</definedName>
    <definedName name="_1957Xay">#N/A</definedName>
    <definedName name="_1BA1025">#N/A</definedName>
    <definedName name="_1BA1037">#N/A</definedName>
    <definedName name="_1BA1050">#N/A</definedName>
    <definedName name="_1BA1075">#N/A</definedName>
    <definedName name="_1BA1100">#N/A</definedName>
    <definedName name="_1BA2500">#N/A</definedName>
    <definedName name="_1BA3025">#N/A</definedName>
    <definedName name="_1BA3037">#N/A</definedName>
    <definedName name="_1BA3050">#N/A</definedName>
    <definedName name="_1BA305G">#N/A</definedName>
    <definedName name="_1BA3075">#N/A</definedName>
    <definedName name="_1BA3100">#N/A</definedName>
    <definedName name="_1BA3160">#N/A</definedName>
    <definedName name="_1BA3250">#N/A</definedName>
    <definedName name="_1BA3320">#N/A</definedName>
    <definedName name="_1BA3400">#N/A</definedName>
    <definedName name="_1BA400P">#N/A</definedName>
    <definedName name="_1BLnhungkem">#N/A</definedName>
    <definedName name="_1CAP001">#N/A</definedName>
    <definedName name="_1CAP002">#N/A</definedName>
    <definedName name="_1CAP003">#N/A</definedName>
    <definedName name="_1CAP011">#N/A</definedName>
    <definedName name="_1CAP012">#N/A</definedName>
    <definedName name="_1CAPTU1">#N/A</definedName>
    <definedName name="_1CB">#N/A</definedName>
    <definedName name="_1CDHT01">#N/A</definedName>
    <definedName name="_1CDHT02">#N/A</definedName>
    <definedName name="_1CDHT03">#N/A</definedName>
    <definedName name="_1CHAG01">#N/A</definedName>
    <definedName name="_1CHAG02">#N/A</definedName>
    <definedName name="_1CHANG1">#N/A</definedName>
    <definedName name="_1CHANG2">#N/A</definedName>
    <definedName name="_1CHDG01">#N/A</definedName>
    <definedName name="_1CHDG02">#N/A</definedName>
    <definedName name="_1CHSG01">#N/A</definedName>
    <definedName name="_1DA0801">#N/A</definedName>
    <definedName name="_1DA0802">#N/A</definedName>
    <definedName name="_1DA1201">#N/A</definedName>
    <definedName name="_1DA2001">#N/A</definedName>
    <definedName name="_1DA2401">#N/A</definedName>
    <definedName name="_1DA2402">#N/A</definedName>
    <definedName name="_1DA2403">#N/A</definedName>
    <definedName name="_1DA3201">#N/A</definedName>
    <definedName name="_1DA3202">#N/A</definedName>
    <definedName name="_1DA3203">#N/A</definedName>
    <definedName name="_1DA3204">#N/A</definedName>
    <definedName name="_1DADOI1">#N/A</definedName>
    <definedName name="_1DATITU">#N/A</definedName>
    <definedName name="_1DAU001">#N/A</definedName>
    <definedName name="_1DAU002">#N/A</definedName>
    <definedName name="_1DAU003">#N/A</definedName>
    <definedName name="_1DauNoi">#N/A</definedName>
    <definedName name="_1DayDanDien">#N/A</definedName>
    <definedName name="_1DCTT48">#N/A</definedName>
    <definedName name="_1DDAY03">#N/A</definedName>
    <definedName name="_1DDTT01">#N/A</definedName>
    <definedName name="_1DeMongDeNeo">#N/A</definedName>
    <definedName name="_1DK1001">#N/A</definedName>
    <definedName name="_1DK3001">#N/A</definedName>
    <definedName name="_1FCO101">#N/A</definedName>
    <definedName name="_1GIA101">#N/A</definedName>
    <definedName name="_1HeThongNuoc">#N/A</definedName>
    <definedName name="_1KD22B1">#N/A</definedName>
    <definedName name="_1KDM22T">#N/A</definedName>
    <definedName name="_1KEP001">#N/A</definedName>
    <definedName name="_1LA1001">#N/A</definedName>
    <definedName name="_1LCAP01">#N/A</definedName>
    <definedName name="_1LinhTinh">#N/A</definedName>
    <definedName name="_1LiTi">#N/A</definedName>
    <definedName name="_1MCCBO2">#N/A</definedName>
    <definedName name="_1NEO001">#N/A</definedName>
    <definedName name="_1NeoChang">#N/A</definedName>
    <definedName name="_1PKCAP1">#N/A</definedName>
    <definedName name="_1PKIEN1">#N/A</definedName>
    <definedName name="_1PKIEN2">#N/A</definedName>
    <definedName name="_1PKTram">#N/A</definedName>
    <definedName name="_1PKTT01">#N/A</definedName>
    <definedName name="_1SDUNG1">#N/A</definedName>
    <definedName name="_1STREO1">#N/A</definedName>
    <definedName name="_1STREO2">#N/A</definedName>
    <definedName name="_1STREO3">#N/A</definedName>
    <definedName name="_1SuCachDien">#N/A</definedName>
    <definedName name="_1TCD101">#N/A</definedName>
    <definedName name="_1TCD201">#N/A</definedName>
    <definedName name="_1TCD203">#N/A</definedName>
    <definedName name="_1TD1001">#N/A</definedName>
    <definedName name="_1TD1002">#N/A</definedName>
    <definedName name="_1TD2001">#N/A</definedName>
    <definedName name="_1Terre">#N/A</definedName>
    <definedName name="_1ThepHinh">#N/A</definedName>
    <definedName name="_1ThepThanhPham">#N/A</definedName>
    <definedName name="_1TIHT01">#N/A</definedName>
    <definedName name="_1TIHT02">#N/A</definedName>
    <definedName name="_1TIHT03">#N/A</definedName>
    <definedName name="_1TIHT04">#N/A</definedName>
    <definedName name="_1TIHT05">#N/A</definedName>
    <definedName name="_1TIHT06">#N/A</definedName>
    <definedName name="_1TIHT07">#N/A</definedName>
    <definedName name="_1TITT01">#N/A</definedName>
    <definedName name="_1TRU121">#N/A</definedName>
    <definedName name="_1TruDien">#N/A</definedName>
    <definedName name="_1TuDien">#N/A</definedName>
    <definedName name="_1UCLEV1">#N/A</definedName>
    <definedName name="_2">#N/A</definedName>
    <definedName name="_2BLA100">#N/A</definedName>
    <definedName name="_2BLBCO1">#N/A</definedName>
    <definedName name="_2CHAG01">#N/A</definedName>
    <definedName name="_2CHAG02">#N/A</definedName>
    <definedName name="_2CHANG1">#N/A</definedName>
    <definedName name="_2CHANG2">#N/A</definedName>
    <definedName name="_2CHDG01">#N/A</definedName>
    <definedName name="_2CHDG02">#N/A</definedName>
    <definedName name="_2CHGI01">#N/A</definedName>
    <definedName name="_2CHSG01">#N/A</definedName>
    <definedName name="_2COAC150">#N/A</definedName>
    <definedName name="_2COAC240">#N/A</definedName>
    <definedName name="_2COTT48">#N/A</definedName>
    <definedName name="_2DA0801">#N/A</definedName>
    <definedName name="_2DA0802">#N/A</definedName>
    <definedName name="_2DA2001">#N/A</definedName>
    <definedName name="_2DA2002">#N/A</definedName>
    <definedName name="_2DA2401">#N/A</definedName>
    <definedName name="_2DA2402">#N/A</definedName>
    <definedName name="_2DA2403">#N/A</definedName>
    <definedName name="_2DA2404">#N/A</definedName>
    <definedName name="_2DA2405">#N/A</definedName>
    <definedName name="_2DA2406">#N/A</definedName>
    <definedName name="_2DA2407">#N/A</definedName>
    <definedName name="_2DA2408">#N/A</definedName>
    <definedName name="_2DA3202">#N/A</definedName>
    <definedName name="_2DADOI1">#N/A</definedName>
    <definedName name="_2DAL201">#N/A</definedName>
    <definedName name="_2DATITU">#N/A</definedName>
    <definedName name="_2DCT001">#N/A</definedName>
    <definedName name="_2DDAY01">#N/A</definedName>
    <definedName name="_2DS1P01">#N/A</definedName>
    <definedName name="_2DS3P01">#N/A</definedName>
    <definedName name="_2FCO100">#N/A</definedName>
    <definedName name="_2FCO200">#N/A</definedName>
    <definedName name="_2KD0120">#N/A</definedName>
    <definedName name="_2KD0221">#N/A</definedName>
    <definedName name="_2KD0222">#N/A</definedName>
    <definedName name="_2KD0223">#N/A</definedName>
    <definedName name="_2KD0481">#N/A</definedName>
    <definedName name="_2KD0500">#N/A</definedName>
    <definedName name="_2KD0501">#N/A</definedName>
    <definedName name="_2KD0502">#N/A</definedName>
    <definedName name="_2KD0600">#N/A</definedName>
    <definedName name="_2KD0700">#N/A</definedName>
    <definedName name="_2KD0701">#N/A</definedName>
    <definedName name="_2KD0702">#N/A</definedName>
    <definedName name="_2KD0950">#N/A</definedName>
    <definedName name="_2KD0951">#N/A</definedName>
    <definedName name="_2KD1202">#N/A</definedName>
    <definedName name="_2KD1501">#N/A</definedName>
    <definedName name="_2KD1502">#N/A</definedName>
    <definedName name="_2KD22B1">#N/A</definedName>
    <definedName name="_2KD2401">#N/A</definedName>
    <definedName name="_2KD48B1">#N/A</definedName>
    <definedName name="_2LA1001">#N/A</definedName>
    <definedName name="_2LBCO01">#N/A</definedName>
    <definedName name="_2LBS001">#N/A</definedName>
    <definedName name="_2MONG01">#N/A</definedName>
    <definedName name="_2NEO001">#N/A</definedName>
    <definedName name="_2NHANH1">#N/A</definedName>
    <definedName name="_2OILS01">#N/A</definedName>
    <definedName name="_2PKTT01">#N/A</definedName>
    <definedName name="_2RECLO1">#N/A</definedName>
    <definedName name="_2SDINH1">#N/A</definedName>
    <definedName name="_2SDUNG1">#N/A</definedName>
    <definedName name="_2SDUNG2">#N/A</definedName>
    <definedName name="_2SDUNG4">#N/A</definedName>
    <definedName name="_2STREO1">#N/A</definedName>
    <definedName name="_2STREO2">#N/A</definedName>
    <definedName name="_2STREO3">#N/A</definedName>
    <definedName name="_2STREO4">#N/A</definedName>
    <definedName name="_2STREO7">#N/A</definedName>
    <definedName name="_2SUDO01">#N/A</definedName>
    <definedName name="_2TD2001">#N/A</definedName>
    <definedName name="_2TDIA01">#N/A</definedName>
    <definedName name="_2TDTD01">#N/A</definedName>
    <definedName name="_2TRU121">#N/A</definedName>
    <definedName name="_2TRU122">#N/A</definedName>
    <definedName name="_2TRU141">#N/A</definedName>
    <definedName name="_2TRU900">#N/A</definedName>
    <definedName name="_2TU3100">#N/A</definedName>
    <definedName name="_2TU6100">#N/A</definedName>
    <definedName name="_2UCLEV1">#N/A</definedName>
    <definedName name="_2UCLEV2">#N/A</definedName>
    <definedName name="_2VTLT01">#N/A</definedName>
    <definedName name="_3285BocDo">#N/A</definedName>
    <definedName name="_3285ChatCay">#N/A</definedName>
    <definedName name="_3285DaoDapMongCot">#N/A</definedName>
    <definedName name="_3285DaoRanhTiepDia">#N/A</definedName>
    <definedName name="_3285PhatTuyen">#N/A</definedName>
    <definedName name="_3285VCcogioithucong">#N/A</definedName>
    <definedName name="_3285VCduongdai">#N/A</definedName>
    <definedName name="_3285VCthucong">#N/A</definedName>
    <definedName name="_3983Cable">#N/A</definedName>
    <definedName name="_3983Cosse">#N/A</definedName>
    <definedName name="_3983CotXa">#N/A</definedName>
    <definedName name="_3983DayDanThanhCai">#N/A</definedName>
    <definedName name="_3983MBApp">#N/A</definedName>
    <definedName name="_3983Panel">#N/A</definedName>
    <definedName name="_3983Su">#N/A</definedName>
    <definedName name="_3983Terre">#N/A</definedName>
    <definedName name="_3ABC501">#N/A</definedName>
    <definedName name="_3ABC701">#N/A</definedName>
    <definedName name="_3ABC951">#N/A</definedName>
    <definedName name="_3BLXMD">#N/A</definedName>
    <definedName name="_3BOAG01">#N/A</definedName>
    <definedName name="_3BRANCH">#N/A</definedName>
    <definedName name="_3BTHT01">#N/A</definedName>
    <definedName name="_3BTHT02">#N/A</definedName>
    <definedName name="_3BTHT11">#N/A</definedName>
    <definedName name="_3CHAG01">#N/A</definedName>
    <definedName name="_3CHAG02">#N/A</definedName>
    <definedName name="_3CHAG03">#N/A</definedName>
    <definedName name="_3CHAG04">#N/A</definedName>
    <definedName name="_3CHDG01">#N/A</definedName>
    <definedName name="_3CHDG02">#N/A</definedName>
    <definedName name="_3CHDG03">#N/A</definedName>
    <definedName name="_3CHDG04">#N/A</definedName>
    <definedName name="_3CHSG01">#N/A</definedName>
    <definedName name="_3CHSG02">#N/A</definedName>
    <definedName name="_3CLHT01">#N/A</definedName>
    <definedName name="_3CLHT02">#N/A</definedName>
    <definedName name="_3CLHT03">#N/A</definedName>
    <definedName name="_3COABC1">#N/A</definedName>
    <definedName name="_3COSSE1">#N/A</definedName>
    <definedName name="_3CPHA01">#N/A</definedName>
    <definedName name="_3CTKHAC">#N/A</definedName>
    <definedName name="_3DA0001">#N/A</definedName>
    <definedName name="_3DA0002">#N/A</definedName>
    <definedName name="_3DCT001">#N/A</definedName>
    <definedName name="_3DMINO1">#N/A</definedName>
    <definedName name="_3DMINO2">#N/A</definedName>
    <definedName name="_3DUPLEX">#N/A</definedName>
    <definedName name="_3DUPSSS">#N/A</definedName>
    <definedName name="_3FERRU1">#N/A</definedName>
    <definedName name="_3FERRU2">#N/A</definedName>
    <definedName name="_3HTTR01">#N/A</definedName>
    <definedName name="_3HTTR02">#N/A</definedName>
    <definedName name="_3HTTR03">#N/A</definedName>
    <definedName name="_3HTTR04">#N/A</definedName>
    <definedName name="_3HTTR05">#N/A</definedName>
    <definedName name="_3KD3501">#N/A</definedName>
    <definedName name="_3KD3502">#N/A</definedName>
    <definedName name="_3KD3511">#N/A</definedName>
    <definedName name="_3KD3801">#N/A</definedName>
    <definedName name="_3KD4801">#N/A</definedName>
    <definedName name="_3KD5011">#N/A</definedName>
    <definedName name="_3KD7501">#N/A</definedName>
    <definedName name="_3KD9501">#N/A</definedName>
    <definedName name="_3LABC01">#N/A</definedName>
    <definedName name="_3LONG01">#N/A</definedName>
    <definedName name="_3LONG02">#N/A</definedName>
    <definedName name="_3LONG03">#N/A</definedName>
    <definedName name="_3LONG04">#N/A</definedName>
    <definedName name="_3LSON01">#N/A</definedName>
    <definedName name="_3LSON02">#N/A</definedName>
    <definedName name="_3LSON03">#N/A</definedName>
    <definedName name="_3LSON04">#N/A</definedName>
    <definedName name="_3LSON05">#N/A</definedName>
    <definedName name="_3LSON06">#N/A</definedName>
    <definedName name="_3LSON07">#N/A</definedName>
    <definedName name="_3LSON08">#N/A</definedName>
    <definedName name="_3LSON09">#N/A</definedName>
    <definedName name="_3LSON10">#N/A</definedName>
    <definedName name="_3LSON11">#N/A</definedName>
    <definedName name="_3LSON12">#N/A</definedName>
    <definedName name="_3LSON13">#N/A</definedName>
    <definedName name="_3LSON14">#N/A</definedName>
    <definedName name="_3LSON15">#N/A</definedName>
    <definedName name="_3LSON16">#N/A</definedName>
    <definedName name="_3LSON17">#N/A</definedName>
    <definedName name="_3LSON18">#N/A</definedName>
    <definedName name="_3LSON19">#N/A</definedName>
    <definedName name="_3MONG01">#N/A</definedName>
    <definedName name="_3NEO001">#N/A</definedName>
    <definedName name="_3NEO002">#N/A</definedName>
    <definedName name="_3PKABC1">#N/A</definedName>
    <definedName name="_3PKDOM1">#N/A</definedName>
    <definedName name="_3PKDOM2">#N/A</definedName>
    <definedName name="_3PKHT01">#N/A</definedName>
    <definedName name="_3QUARTD">#N/A</definedName>
    <definedName name="_3RACK31">#N/A</definedName>
    <definedName name="_3RACK41">#N/A</definedName>
    <definedName name="_3TDIA01">#N/A</definedName>
    <definedName name="_3TDIA02">#N/A</definedName>
    <definedName name="_3TRU091">#N/A</definedName>
    <definedName name="_3TRU101">#N/A</definedName>
    <definedName name="_3TRU102">#N/A</definedName>
    <definedName name="_3TRU121">#N/A</definedName>
    <definedName name="_3TRU731">#N/A</definedName>
    <definedName name="_3TRU841">#N/A</definedName>
    <definedName name="_3TRU842">#N/A</definedName>
    <definedName name="_3TRU843">#N/A</definedName>
    <definedName name="_3TU0601">#N/A</definedName>
    <definedName name="_3TU0602">#N/A</definedName>
    <definedName name="_3TU0603">#N/A</definedName>
    <definedName name="_3TU0609">#N/A</definedName>
    <definedName name="_3TU0901">#N/A</definedName>
    <definedName name="_3TU0902">#N/A</definedName>
    <definedName name="_3TU0903">#N/A</definedName>
    <definedName name="_40x4">5100</definedName>
    <definedName name="_430.001">#N/A</definedName>
    <definedName name="_4CDB095">#N/A</definedName>
    <definedName name="_4CDB120">#N/A</definedName>
    <definedName name="_4CDTT01">#N/A</definedName>
    <definedName name="_4CNT050">#N/A</definedName>
    <definedName name="_4CNT095">#N/A</definedName>
    <definedName name="_4CNT150">#N/A</definedName>
    <definedName name="_4CNT240">#N/A</definedName>
    <definedName name="_4CTL050">#N/A</definedName>
    <definedName name="_4CTL095">#N/A</definedName>
    <definedName name="_4CTL150">#N/A</definedName>
    <definedName name="_4CTL240">#N/A</definedName>
    <definedName name="_4ED2062">#N/A</definedName>
    <definedName name="_4ED2063">#N/A</definedName>
    <definedName name="_4ED2064">#N/A</definedName>
    <definedName name="_4FCO100">#N/A</definedName>
    <definedName name="_4FCO101">#N/A</definedName>
    <definedName name="_4FCO200">#N/A</definedName>
    <definedName name="_4GDDCN1">#N/A</definedName>
    <definedName name="_4GIA101">#N/A</definedName>
    <definedName name="_4GOIC01">#N/A</definedName>
    <definedName name="_4HDCTT1">#N/A</definedName>
    <definedName name="_4HDCTT2">#N/A</definedName>
    <definedName name="_4HDCTT3">#N/A</definedName>
    <definedName name="_4HDCTT4">#N/A</definedName>
    <definedName name="_4HNCTT1">#N/A</definedName>
    <definedName name="_4HNCTT2">#N/A</definedName>
    <definedName name="_4HNCTT3">#N/A</definedName>
    <definedName name="_4HNCTT4">#N/A</definedName>
    <definedName name="_4KEPC01">#N/A</definedName>
    <definedName name="_4LA1001">#N/A</definedName>
    <definedName name="_4LBCO01">#N/A</definedName>
    <definedName name="_4OSLCN2">#N/A</definedName>
    <definedName name="_4OSLCTT">#N/A</definedName>
    <definedName name="_4PKIECN">#N/A</definedName>
    <definedName name="_4VATLT1">#N/A</definedName>
    <definedName name="_5CNHT91">#N/A</definedName>
    <definedName name="_5CNHT95">#N/A</definedName>
    <definedName name="_5DNCNG1">#N/A</definedName>
    <definedName name="_5GOIC01">#N/A</definedName>
    <definedName name="_5GOIC03">#N/A</definedName>
    <definedName name="_5HDCHT1">#N/A</definedName>
    <definedName name="_5HDCHT4">#N/A</definedName>
    <definedName name="_5KEPC01">#N/A</definedName>
    <definedName name="_5KEPC02">#N/A</definedName>
    <definedName name="_5OSLCH5">#N/A</definedName>
    <definedName name="_5OSLCHT">#N/A</definedName>
    <definedName name="_5TU120">#N/A</definedName>
    <definedName name="_5TU130">#N/A</definedName>
    <definedName name="_6ABC501">#N/A</definedName>
    <definedName name="_6ABC701">#N/A</definedName>
    <definedName name="_6ABC951">#N/A</definedName>
    <definedName name="_6BNTTTH">#N/A</definedName>
    <definedName name="_6BRANCH">#N/A</definedName>
    <definedName name="_6BTHT01">#N/A</definedName>
    <definedName name="_6BTHT02">#N/A</definedName>
    <definedName name="_6BTHT11">#N/A</definedName>
    <definedName name="_6CHAG01">#N/A</definedName>
    <definedName name="_6CHAG02">#N/A</definedName>
    <definedName name="_6CHAG03">#N/A</definedName>
    <definedName name="_6CHAG04">#N/A</definedName>
    <definedName name="_6CHDG01">#N/A</definedName>
    <definedName name="_6CHDG02">#N/A</definedName>
    <definedName name="_6CHDG03">#N/A</definedName>
    <definedName name="_6CHDG04">#N/A</definedName>
    <definedName name="_6CHSG01">#N/A</definedName>
    <definedName name="_6CHSG02">#N/A</definedName>
    <definedName name="_6CLHT01">#N/A</definedName>
    <definedName name="_6CLHT02">#N/A</definedName>
    <definedName name="_6CLHT03">#N/A</definedName>
    <definedName name="_6COABC1">#N/A</definedName>
    <definedName name="_6CPHA01">#N/A</definedName>
    <definedName name="_6DA0001">#N/A</definedName>
    <definedName name="_6DA0002">#N/A</definedName>
    <definedName name="_6DCT001">#N/A</definedName>
    <definedName name="_6DCTTBO">#N/A</definedName>
    <definedName name="_6DD24TT">#N/A</definedName>
    <definedName name="_6DUPLEX">#N/A</definedName>
    <definedName name="_6FCOTBU">#N/A</definedName>
    <definedName name="_6FERRU1">#N/A</definedName>
    <definedName name="_6FERRU2">#N/A</definedName>
    <definedName name="_6KD3501">#N/A</definedName>
    <definedName name="_6KD3502">#N/A</definedName>
    <definedName name="_6KD3511">#N/A</definedName>
    <definedName name="_6KD3801">#N/A</definedName>
    <definedName name="_6KD4801">#N/A</definedName>
    <definedName name="_6KD5011">#N/A</definedName>
    <definedName name="_6KD7501">#N/A</definedName>
    <definedName name="_6KD9501">#N/A</definedName>
    <definedName name="_6LABC01">#N/A</definedName>
    <definedName name="_6LATUBU">#N/A</definedName>
    <definedName name="_6MONG01">#N/A</definedName>
    <definedName name="_6NEO002">#N/A</definedName>
    <definedName name="_6PKABC1">#N/A</definedName>
    <definedName name="_6PKHT01">#N/A</definedName>
    <definedName name="_6QUARTD">#N/A</definedName>
    <definedName name="_6RACK31">#N/A</definedName>
    <definedName name="_6RACK41">#N/A</definedName>
    <definedName name="_6SDTT24">#N/A</definedName>
    <definedName name="_6TBUDTT">#N/A</definedName>
    <definedName name="_6TDDDTT">#N/A</definedName>
    <definedName name="_6TDIA01">#N/A</definedName>
    <definedName name="_6TDIA02">#N/A</definedName>
    <definedName name="_6TLTTTH">#N/A</definedName>
    <definedName name="_6TRU091">#N/A</definedName>
    <definedName name="_6TRU101">#N/A</definedName>
    <definedName name="_6TRU102">#N/A</definedName>
    <definedName name="_6TRU121">#N/A</definedName>
    <definedName name="_6TRU122">#N/A</definedName>
    <definedName name="_6TRU731">#N/A</definedName>
    <definedName name="_6TRU841">#N/A</definedName>
    <definedName name="_6TRU842">#N/A</definedName>
    <definedName name="_6TRU843">#N/A</definedName>
    <definedName name="_6TU0601">#N/A</definedName>
    <definedName name="_6TU0602">#N/A</definedName>
    <definedName name="_6TU0603">#N/A</definedName>
    <definedName name="_6TU0901">#N/A</definedName>
    <definedName name="_6TU0902">#N/A</definedName>
    <definedName name="_6TU0903">#N/A</definedName>
    <definedName name="_6TUBUTT">#N/A</definedName>
    <definedName name="_6UCLVIS">#N/A</definedName>
    <definedName name="_7DNCABC">#N/A</definedName>
    <definedName name="_7HDCTBU">#N/A</definedName>
    <definedName name="_7Mong">#N/A</definedName>
    <definedName name="_7Neo">#N/A</definedName>
    <definedName name="_7PKTUBU">#N/A</definedName>
    <definedName name="_7TBHT20">#N/A</definedName>
    <definedName name="_7TBHT30">#N/A</definedName>
    <definedName name="_7TDCABC">#N/A</definedName>
    <definedName name="_7TiepDia">#N/A</definedName>
    <definedName name="_7Tru">#N/A</definedName>
    <definedName name="_7Xa">#N/A</definedName>
    <definedName name="_a">#N/A</definedName>
    <definedName name="_a1" localSheetId="6" hidden="1">{"'Sheet1'!$L$16"}</definedName>
    <definedName name="_a1" localSheetId="7" hidden="1">{"'Sheet1'!$L$16"}</definedName>
    <definedName name="_a129" localSheetId="6" hidden="1">{"Offgrid",#N/A,FALSE,"OFFGRID";"Region",#N/A,FALSE,"REGION";"Offgrid -2",#N/A,FALSE,"OFFGRID";"WTP",#N/A,FALSE,"WTP";"WTP -2",#N/A,FALSE,"WTP";"Project",#N/A,FALSE,"PROJECT";"Summary -2",#N/A,FALSE,"SUMMARY"}</definedName>
    <definedName name="_a129" localSheetId="7" hidden="1">{"Offgrid",#N/A,FALSE,"OFFGRID";"Region",#N/A,FALSE,"REGION";"Offgrid -2",#N/A,FALSE,"OFFGRID";"WTP",#N/A,FALSE,"WTP";"WTP -2",#N/A,FALSE,"WTP";"Project",#N/A,FALSE,"PROJECT";"Summary -2",#N/A,FALSE,"SUMMARY"}</definedName>
    <definedName name="_a130" localSheetId="6" hidden="1">{"Offgrid",#N/A,FALSE,"OFFGRID";"Region",#N/A,FALSE,"REGION";"Offgrid -2",#N/A,FALSE,"OFFGRID";"WTP",#N/A,FALSE,"WTP";"WTP -2",#N/A,FALSE,"WTP";"Project",#N/A,FALSE,"PROJECT";"Summary -2",#N/A,FALSE,"SUMMARY"}</definedName>
    <definedName name="_a130" localSheetId="7" hidden="1">{"Offgrid",#N/A,FALSE,"OFFGRID";"Region",#N/A,FALSE,"REGION";"Offgrid -2",#N/A,FALSE,"OFFGRID";"WTP",#N/A,FALSE,"WTP";"WTP -2",#N/A,FALSE,"WTP";"Project",#N/A,FALSE,"PROJECT";"Summary -2",#N/A,FALSE,"SUMMARY"}</definedName>
    <definedName name="_A65700">#N/A</definedName>
    <definedName name="_A65800">#N/A</definedName>
    <definedName name="_A66000">#N/A</definedName>
    <definedName name="_A67000">#N/A</definedName>
    <definedName name="_A68000">#N/A</definedName>
    <definedName name="_A70000">#N/A</definedName>
    <definedName name="_A75000">#N/A</definedName>
    <definedName name="_A85000">#N/A</definedName>
    <definedName name="_abb91">#N/A</definedName>
    <definedName name="_atn1">#N/A</definedName>
    <definedName name="_atn10">#N/A</definedName>
    <definedName name="_atn2">#N/A</definedName>
    <definedName name="_atn3">#N/A</definedName>
    <definedName name="_atn4">#N/A</definedName>
    <definedName name="_atn5">#N/A</definedName>
    <definedName name="_atn6">#N/A</definedName>
    <definedName name="_atn7">#N/A</definedName>
    <definedName name="_atn8">#N/A</definedName>
    <definedName name="_atn9">#N/A</definedName>
    <definedName name="_b1" localSheetId="6">{"Thuxm2.xls","Sheet1"}</definedName>
    <definedName name="_b1" localSheetId="7">{"Thuxm2.xls","Sheet1"}</definedName>
    <definedName name="_boi1">#N/A</definedName>
    <definedName name="_boi2">#N/A</definedName>
    <definedName name="_BTM150">#N/A</definedName>
    <definedName name="_BTM200">#N/A</definedName>
    <definedName name="_BTM50">#N/A</definedName>
    <definedName name="_CON1">#N/A</definedName>
    <definedName name="_CON2">#N/A</definedName>
    <definedName name="_cpd1">#N/A</definedName>
    <definedName name="_cpd2">#N/A</definedName>
    <definedName name="_cpl1">#N/A</definedName>
    <definedName name="_cpl2">#N/A</definedName>
    <definedName name="_CT250">#N/A</definedName>
    <definedName name="_dao1">#N/A</definedName>
    <definedName name="_dao2">#N/A</definedName>
    <definedName name="_dap2">#N/A</definedName>
    <definedName name="_day1">#N/A</definedName>
    <definedName name="_day2">#N/A</definedName>
    <definedName name="_dbu1">#N/A</definedName>
    <definedName name="_dbu2">#N/A</definedName>
    <definedName name="_ddn400">#N/A</definedName>
    <definedName name="_ddn600">#N/A</definedName>
    <definedName name="_dgt100">#N/A</definedName>
    <definedName name="_GID1">#N/A</definedName>
    <definedName name="_hh1" localSheetId="7">[7]XL4Poppy!$C$9</definedName>
    <definedName name="_hh2" localSheetId="7">[7]XL4Poppy!$A$15</definedName>
    <definedName name="_hom2">#N/A</definedName>
    <definedName name="_hom4">#N/A</definedName>
    <definedName name="_Key1" hidden="1">#N/A</definedName>
    <definedName name="_Key2" hidden="1">#N/A</definedName>
    <definedName name="_KL1">#N/A</definedName>
    <definedName name="_KL2">#N/A</definedName>
    <definedName name="_KL3">#N/A</definedName>
    <definedName name="_KL4">#N/A</definedName>
    <definedName name="_KL5">#N/A</definedName>
    <definedName name="_KL6">#N/A</definedName>
    <definedName name="_KL7">#N/A</definedName>
    <definedName name="_KM188">#N/A</definedName>
    <definedName name="_km189">#N/A</definedName>
    <definedName name="_km190">#N/A</definedName>
    <definedName name="_km191">#N/A</definedName>
    <definedName name="_km192">#N/A</definedName>
    <definedName name="_km193">#N/A</definedName>
    <definedName name="_km194">#N/A</definedName>
    <definedName name="_km195">#N/A</definedName>
    <definedName name="_km196">#N/A</definedName>
    <definedName name="_km197">#N/A</definedName>
    <definedName name="_km198">#N/A</definedName>
    <definedName name="_L6" localSheetId="5">#REF!</definedName>
    <definedName name="_L6" localSheetId="6">#REF!</definedName>
    <definedName name="_L6" localSheetId="7">#REF!</definedName>
    <definedName name="_L6" localSheetId="8">#REF!</definedName>
    <definedName name="_L6">#REF!</definedName>
    <definedName name="_lap1">#N/A</definedName>
    <definedName name="_lap2">#N/A</definedName>
    <definedName name="_lu10">#N/A</definedName>
    <definedName name="_lu13">#N/A</definedName>
    <definedName name="_M1">#N/A</definedName>
    <definedName name="_MAC12">#N/A</definedName>
    <definedName name="_MAC46">#N/A</definedName>
    <definedName name="_Mu1">#N/A</definedName>
    <definedName name="_Mu2">#N/A</definedName>
    <definedName name="_Mu3">#N/A</definedName>
    <definedName name="_Mu4">#N/A</definedName>
    <definedName name="_nc151">#N/A</definedName>
    <definedName name="_NC200">#N/A</definedName>
    <definedName name="_NCL100">#N/A</definedName>
    <definedName name="_NCL200">#N/A</definedName>
    <definedName name="_NCL250">#N/A</definedName>
    <definedName name="_NET2">#N/A</definedName>
    <definedName name="_nin190">#N/A</definedName>
    <definedName name="_NPV11">#N/A</definedName>
    <definedName name="_npv22">#N/A</definedName>
    <definedName name="_obt1">#N/A</definedName>
    <definedName name="_obt2">#N/A</definedName>
    <definedName name="_Order1" hidden="1">255</definedName>
    <definedName name="_Order2" hidden="1">0</definedName>
    <definedName name="_oto10">#N/A</definedName>
    <definedName name="_pc30">#N/A</definedName>
    <definedName name="_pc40">#N/A</definedName>
    <definedName name="_s6" localSheetId="6">{"ÿÿÿÿÿ"}</definedName>
    <definedName name="_s6" localSheetId="7">{"ÿÿÿÿÿ"}</definedName>
    <definedName name="_san108">#N/A</definedName>
    <definedName name="_san180">#N/A</definedName>
    <definedName name="_san250">#N/A</definedName>
    <definedName name="_san54">#N/A</definedName>
    <definedName name="_san90">#N/A</definedName>
    <definedName name="_sat10">#N/A</definedName>
    <definedName name="_sat12">#N/A</definedName>
    <definedName name="_sat14">#N/A</definedName>
    <definedName name="_sat16">#N/A</definedName>
    <definedName name="_sat20">#N/A</definedName>
    <definedName name="_Sat27">#N/A</definedName>
    <definedName name="_Sat6">#N/A</definedName>
    <definedName name="_sat8">#N/A</definedName>
    <definedName name="_SAU4">#N/A</definedName>
    <definedName name="_sc1">#N/A</definedName>
    <definedName name="_SC2">#N/A</definedName>
    <definedName name="_sc3">#N/A</definedName>
    <definedName name="_SN3">#N/A</definedName>
    <definedName name="_soi2">#N/A</definedName>
    <definedName name="_soi3">#N/A</definedName>
    <definedName name="_Sort" hidden="1">#N/A</definedName>
    <definedName name="_sua20">#N/A</definedName>
    <definedName name="_sua30">#N/A</definedName>
    <definedName name="_sw70609">#N/A</definedName>
    <definedName name="_t1" localSheetId="6">{"Thuxm2.xls","Sheet1"}</definedName>
    <definedName name="_t1" localSheetId="7">{"Thuxm2.xls","Sheet1"}</definedName>
    <definedName name="_tct3">#N/A</definedName>
    <definedName name="_tct5">#N/A</definedName>
    <definedName name="_tg427">#N/A</definedName>
    <definedName name="_th100">#N/A</definedName>
    <definedName name="_TH160">#N/A</definedName>
    <definedName name="_TH20">#N/A</definedName>
    <definedName name="_TL1">#N/A</definedName>
    <definedName name="_TL2">#N/A</definedName>
    <definedName name="_TL3">#N/A</definedName>
    <definedName name="_TLA120">#N/A</definedName>
    <definedName name="_TLA35">#N/A</definedName>
    <definedName name="_TLA50">#N/A</definedName>
    <definedName name="_TLA70">#N/A</definedName>
    <definedName name="_TLA95">#N/A</definedName>
    <definedName name="_TR250">#N/A</definedName>
    <definedName name="_tr375">#N/A</definedName>
    <definedName name="_tra100">#N/A</definedName>
    <definedName name="_tra102">#N/A</definedName>
    <definedName name="_tra104">#N/A</definedName>
    <definedName name="_tra106">#N/A</definedName>
    <definedName name="_tra108">#N/A</definedName>
    <definedName name="_tra110">#N/A</definedName>
    <definedName name="_tra112">#N/A</definedName>
    <definedName name="_tra114">#N/A</definedName>
    <definedName name="_tra116">#N/A</definedName>
    <definedName name="_tra118">#N/A</definedName>
    <definedName name="_tra120">#N/A</definedName>
    <definedName name="_tra122">#N/A</definedName>
    <definedName name="_tra124">#N/A</definedName>
    <definedName name="_tra126">#N/A</definedName>
    <definedName name="_tra128">#N/A</definedName>
    <definedName name="_tra130">#N/A</definedName>
    <definedName name="_tra132">#N/A</definedName>
    <definedName name="_tra134">#N/A</definedName>
    <definedName name="_tra136">#N/A</definedName>
    <definedName name="_tra138">#N/A</definedName>
    <definedName name="_tra140">#N/A</definedName>
    <definedName name="_tra70">#N/A</definedName>
    <definedName name="_tra72">#N/A</definedName>
    <definedName name="_tra74">#N/A</definedName>
    <definedName name="_tra76">#N/A</definedName>
    <definedName name="_tra78">#N/A</definedName>
    <definedName name="_tra80">#N/A</definedName>
    <definedName name="_tra82">#N/A</definedName>
    <definedName name="_tra84">#N/A</definedName>
    <definedName name="_tra86">#N/A</definedName>
    <definedName name="_tra88">#N/A</definedName>
    <definedName name="_tra90">#N/A</definedName>
    <definedName name="_tra92">#N/A</definedName>
    <definedName name="_tra94">#N/A</definedName>
    <definedName name="_tra96">#N/A</definedName>
    <definedName name="_tra98">#N/A</definedName>
    <definedName name="_tz593">#N/A</definedName>
    <definedName name="_ui100">#N/A</definedName>
    <definedName name="_ui105">#N/A</definedName>
    <definedName name="_ui108">#N/A</definedName>
    <definedName name="_ui130">#N/A</definedName>
    <definedName name="_ui140">#N/A</definedName>
    <definedName name="_ui160">#N/A</definedName>
    <definedName name="_ui180">#N/A</definedName>
    <definedName name="_ui250">#N/A</definedName>
    <definedName name="_ui271">#N/A</definedName>
    <definedName name="_ui320">#N/A</definedName>
    <definedName name="_ui45">#N/A</definedName>
    <definedName name="_ui50">#N/A</definedName>
    <definedName name="_ui54">#N/A</definedName>
    <definedName name="_ui65">#N/A</definedName>
    <definedName name="_ui75">#N/A</definedName>
    <definedName name="_ui80">#N/A</definedName>
    <definedName name="_vc1">#N/A</definedName>
    <definedName name="_vc2">#N/A</definedName>
    <definedName name="_vc3">#N/A</definedName>
    <definedName name="_VL100">#N/A</definedName>
    <definedName name="_VL200">#N/A</definedName>
    <definedName name="_VL250">#N/A</definedName>
    <definedName name="_VT22">#N/A</definedName>
    <definedName name="_xx1">#N/A</definedName>
    <definedName name="_xx12">#N/A</definedName>
    <definedName name="_xx2">#N/A</definedName>
    <definedName name="_xx3">#N/A</definedName>
    <definedName name="_xx4">#N/A</definedName>
    <definedName name="_xx5">#N/A</definedName>
    <definedName name="_xx6">#N/A</definedName>
    <definedName name="_xx7">#N/A</definedName>
    <definedName name="_yy1">#N/A</definedName>
    <definedName name="_yy2">#N/A</definedName>
    <definedName name="_zx1">#N/A</definedName>
    <definedName name="A">#N/A</definedName>
    <definedName name="A.">#N/A</definedName>
    <definedName name="a.1">#N/A</definedName>
    <definedName name="a.10">#N/A</definedName>
    <definedName name="a.12">#N/A</definedName>
    <definedName name="a.13">#N/A</definedName>
    <definedName name="a.2">#N/A</definedName>
    <definedName name="a.3">#N/A</definedName>
    <definedName name="a.4">#N/A</definedName>
    <definedName name="a.5">#N/A</definedName>
    <definedName name="a.6">#N/A</definedName>
    <definedName name="a.7">#N/A</definedName>
    <definedName name="a.8">#N/A</definedName>
    <definedName name="a.9">#N/A</definedName>
    <definedName name="a_">#N/A</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#N/A</definedName>
    <definedName name="a1_">#N/A</definedName>
    <definedName name="A120_">#N/A</definedName>
    <definedName name="a2_">#N/A</definedName>
    <definedName name="a277Print_Titles">#N/A</definedName>
    <definedName name="a3_">#N/A</definedName>
    <definedName name="A35_">#N/A</definedName>
    <definedName name="a4_">#N/A</definedName>
    <definedName name="a5_">#N/A</definedName>
    <definedName name="A50_">#N/A</definedName>
    <definedName name="a6_">#N/A</definedName>
    <definedName name="A6N2">#N/A</definedName>
    <definedName name="A6N3">#N/A</definedName>
    <definedName name="a7_">#N/A</definedName>
    <definedName name="A70_">#N/A</definedName>
    <definedName name="A95_">#N/A</definedName>
    <definedName name="aa" hidden="1">#N/A</definedName>
    <definedName name="AAA">#N/A</definedName>
    <definedName name="aaaa" hidden="1">#N/A</definedName>
    <definedName name="aaaaa" localSheetId="6" hidden="1">{"'Sheet1'!$L$16"}</definedName>
    <definedName name="aaaaa" localSheetId="7" hidden="1">{"'Sheet1'!$L$16"}</definedName>
    <definedName name="aaaaaa" localSheetId="6" hidden="1">{"'Sheet1'!$L$16"}</definedName>
    <definedName name="aaaaaa" localSheetId="7" hidden="1">{"'Sheet1'!$L$16"}</definedName>
    <definedName name="aaaaaaa" localSheetId="6" hidden="1">{"'Sheet1'!$L$16"}</definedName>
    <definedName name="aaaaaaa" localSheetId="7" hidden="1">{"'Sheet1'!$L$16"}</definedName>
    <definedName name="AB">#N/A</definedName>
    <definedName name="abc">#N/A</definedName>
    <definedName name="AC120_">#N/A</definedName>
    <definedName name="AC35_">#N/A</definedName>
    <definedName name="AC50_">#N/A</definedName>
    <definedName name="AC70_">#N/A</definedName>
    <definedName name="AC95_">#N/A</definedName>
    <definedName name="ADAY">#N/A</definedName>
    <definedName name="æ76">#N/A</definedName>
    <definedName name="Ag_">#N/A</definedName>
    <definedName name="ag142X42">#N/A</definedName>
    <definedName name="ag15F80">#N/A</definedName>
    <definedName name="ag267N59">#N/A</definedName>
    <definedName name="ak">#N/A</definedName>
    <definedName name="akbt">#N/A</definedName>
    <definedName name="All_Item">#N/A</definedName>
    <definedName name="ALPIN">#N/A</definedName>
    <definedName name="ALPJYOU">#N/A</definedName>
    <definedName name="ALPTOI">#N/A</definedName>
    <definedName name="AM">#N/A</definedName>
    <definedName name="amiang">#N/A</definedName>
    <definedName name="anh">#N/A</definedName>
    <definedName name="AQ">#N/A</definedName>
    <definedName name="AR_DGTN">#N/A</definedName>
    <definedName name="array">#N/A</definedName>
    <definedName name="array1">#N/A</definedName>
    <definedName name="As_">#N/A</definedName>
    <definedName name="AS2DocOpenMode" hidden="1">"AS2DocumentEdit"</definedName>
    <definedName name="ATRAM">#N/A</definedName>
    <definedName name="B">#N/A</definedName>
    <definedName name="b_1">#N/A</definedName>
    <definedName name="b_2">#N/A</definedName>
    <definedName name="b_240">#N/A</definedName>
    <definedName name="b_280">#N/A</definedName>
    <definedName name="b_3">#N/A</definedName>
    <definedName name="b_320">#N/A</definedName>
    <definedName name="b_4">#N/A</definedName>
    <definedName name="b_5">#N/A</definedName>
    <definedName name="b_6">#N/A</definedName>
    <definedName name="B_Isc">#N/A</definedName>
    <definedName name="b1_">#N/A</definedName>
    <definedName name="b2_">#N/A</definedName>
    <definedName name="b3_">#N/A</definedName>
    <definedName name="b4_">#N/A</definedName>
    <definedName name="b5_">#N/A</definedName>
    <definedName name="b6_">#N/A</definedName>
    <definedName name="b7_">#N/A</definedName>
    <definedName name="bac2.7">#N/A</definedName>
    <definedName name="BANG">#N/A</definedName>
    <definedName name="BANG_CHI_TIET_THI_NGHIEM_CONG_TO">#N/A</definedName>
    <definedName name="BANG_CHI_TIET_THI_NGHIEM_DZ0.4KV">#N/A</definedName>
    <definedName name="BANG_CHI_TIET_THI_NGHIEM_DZ22KV">#N/A</definedName>
    <definedName name="Bang_cly">#N/A</definedName>
    <definedName name="Bang_CVC">#N/A</definedName>
    <definedName name="bang_gia">#N/A</definedName>
    <definedName name="BANG_TONG_HOP_CONG_TO">#N/A</definedName>
    <definedName name="BANG_TONG_HOP_DZ0.4KV">#N/A</definedName>
    <definedName name="BANG_TONG_HOP_DZ22KV">#N/A</definedName>
    <definedName name="BANG_TONG_HOP_KHO_BAI">#N/A</definedName>
    <definedName name="BANG_TONG_HOP_TBA">#N/A</definedName>
    <definedName name="Bang_travl">#N/A</definedName>
    <definedName name="BANG1">#N/A</definedName>
    <definedName name="Bang2">#N/A</definedName>
    <definedName name="bangchu">#N/A</definedName>
    <definedName name="bangciti">#N/A</definedName>
    <definedName name="BangGiaVL_Q">#N/A</definedName>
    <definedName name="bangma">#N/A</definedName>
    <definedName name="bangma1">#N/A</definedName>
    <definedName name="bangma198">#N/A</definedName>
    <definedName name="bangma2">#N/A</definedName>
    <definedName name="bangma3">#N/A</definedName>
    <definedName name="bangma5">#N/A</definedName>
    <definedName name="baocao2">#N/A</definedName>
    <definedName name="Bar">#N/A</definedName>
    <definedName name="BarData">#N/A</definedName>
    <definedName name="Bay">#N/A</definedName>
    <definedName name="BB">#N/A</definedName>
    <definedName name="bc">#N/A</definedName>
    <definedName name="bd">#N/A</definedName>
    <definedName name="bD_">#N/A</definedName>
    <definedName name="BDAY">#N/A</definedName>
    <definedName name="bdf">#N/A</definedName>
    <definedName name="bDF_">#N/A</definedName>
    <definedName name="bdht15nc">#N/A</definedName>
    <definedName name="bdht15vl">#N/A</definedName>
    <definedName name="bdht25nc">#N/A</definedName>
    <definedName name="bdht25vl">#N/A</definedName>
    <definedName name="bdht325nc">#N/A</definedName>
    <definedName name="bdht325vl">#N/A</definedName>
    <definedName name="beff">#N/A</definedName>
    <definedName name="betong">#N/A</definedName>
    <definedName name="BetongM150">#N/A</definedName>
    <definedName name="BetongM200">#N/A</definedName>
    <definedName name="BetongM50">#N/A</definedName>
    <definedName name="bh">#N/A</definedName>
    <definedName name="bia">#N/A</definedName>
    <definedName name="binh" localSheetId="6" hidden="1">{"'Sheet1'!$L$16"}</definedName>
    <definedName name="binh" localSheetId="7" hidden="1">{"'Sheet1'!$L$16"}</definedName>
    <definedName name="bL">#N/A</definedName>
    <definedName name="bL_">#N/A</definedName>
    <definedName name="blang">#N/A</definedName>
    <definedName name="blf">#N/A</definedName>
    <definedName name="bLF_">#N/A</definedName>
    <definedName name="blkh">#N/A</definedName>
    <definedName name="blkh1">#N/A</definedName>
    <definedName name="blong">#N/A</definedName>
    <definedName name="blop">#N/A</definedName>
    <definedName name="bmphuloc">#N/A</definedName>
    <definedName name="bomnuocdau10">#N/A</definedName>
    <definedName name="bomnuocdau100">#N/A</definedName>
    <definedName name="bomnuocdau15">#N/A</definedName>
    <definedName name="bomnuocdau150">#N/A</definedName>
    <definedName name="bomnuocdau20">#N/A</definedName>
    <definedName name="bomnuocdau37">#N/A</definedName>
    <definedName name="bomnuocdau45">#N/A</definedName>
    <definedName name="bomnuocdau5">#N/A</definedName>
    <definedName name="bomnuocdau5.5">#N/A</definedName>
    <definedName name="bomnuocdau7">#N/A</definedName>
    <definedName name="bomnuocdau7.5">#N/A</definedName>
    <definedName name="bomnuocdau75">#N/A</definedName>
    <definedName name="bomnuocdien0.55">#N/A</definedName>
    <definedName name="bomnuocdien0.75">#N/A</definedName>
    <definedName name="bomnuocdien1.5">#N/A</definedName>
    <definedName name="bomnuocdien10">#N/A</definedName>
    <definedName name="bomnuocdien113">#N/A</definedName>
    <definedName name="bomnuocdien14">#N/A</definedName>
    <definedName name="bomnuocdien2">#N/A</definedName>
    <definedName name="bomnuocdien2.8">#N/A</definedName>
    <definedName name="bomnuocdien20">#N/A</definedName>
    <definedName name="bomnuocdien22">#N/A</definedName>
    <definedName name="bomnuocdien28">#N/A</definedName>
    <definedName name="bomnuocdien30">#N/A</definedName>
    <definedName name="bomnuocdien4">#N/A</definedName>
    <definedName name="bomnuocdien4.5">#N/A</definedName>
    <definedName name="bomnuocdien40">#N/A</definedName>
    <definedName name="bomnuocdien50">#N/A</definedName>
    <definedName name="bomnuocdien55">#N/A</definedName>
    <definedName name="bomnuocdien7">#N/A</definedName>
    <definedName name="bomnuocdien75">#N/A</definedName>
    <definedName name="bomnuocxang3">#N/A</definedName>
    <definedName name="bomnuocxang4">#N/A</definedName>
    <definedName name="bomnuocxang6">#N/A</definedName>
    <definedName name="bomnuocxang7">#N/A</definedName>
    <definedName name="bomnuocxang8">#N/A</definedName>
    <definedName name="Bon">#N/A</definedName>
    <definedName name="bonnuocdien1.1">#N/A</definedName>
    <definedName name="Book2">#N/A</definedName>
    <definedName name="BOQ">#N/A</definedName>
    <definedName name="BPTC_vanchuyen">#N/A</definedName>
    <definedName name="bS">#N/A</definedName>
    <definedName name="bs_">#N/A</definedName>
    <definedName name="bsdt" localSheetId="6" hidden="1">{"'Sheet1'!$L$16"}</definedName>
    <definedName name="bsdt" localSheetId="7" hidden="1">{"'Sheet1'!$L$16"}</definedName>
    <definedName name="bsf">#N/A</definedName>
    <definedName name="bSF_">#N/A</definedName>
    <definedName name="bson">#N/A</definedName>
    <definedName name="bt">#N/A</definedName>
    <definedName name="BT_125">#N/A</definedName>
    <definedName name="BT200_50">#N/A</definedName>
    <definedName name="btai">#N/A</definedName>
    <definedName name="btds">#N/A</definedName>
    <definedName name="btham">#N/A</definedName>
    <definedName name="btl" localSheetId="6" hidden="1">{"'Sheet1'!$L$16"}</definedName>
    <definedName name="btl" localSheetId="7" hidden="1">{"'Sheet1'!$L$16"}</definedName>
    <definedName name="BTRAM">#N/A</definedName>
    <definedName name="bttc">#N/A</definedName>
    <definedName name="BU_CHENH_LECH_DZ0.4KV">#N/A</definedName>
    <definedName name="BU_CHENH_LECH_DZ22KV">#N/A</definedName>
    <definedName name="BU_CHENH_LECH_TBA">#N/A</definedName>
    <definedName name="Bulongma">8700</definedName>
    <definedName name="buoc">#N/A</definedName>
    <definedName name="BVCISUMMARY">#N/A</definedName>
    <definedName name="bW">#N/A</definedName>
    <definedName name="bw_">#N/A</definedName>
    <definedName name="bwf">#N/A</definedName>
    <definedName name="bWF_">#N/A</definedName>
    <definedName name="bWL">#N/A</definedName>
    <definedName name="bwlf">#N/A</definedName>
    <definedName name="bWLF_">#N/A</definedName>
    <definedName name="C.1.1..Phat_tuyen">#N/A</definedName>
    <definedName name="C.1.10..VC_Thu_cong_CG">#N/A</definedName>
    <definedName name="C.1.2..Chat_cay_thu_cong">#N/A</definedName>
    <definedName name="C.1.3..Chat_cay_may">#N/A</definedName>
    <definedName name="C.1.4..Dao_goc_cay">#N/A</definedName>
    <definedName name="C.1.5..Lam_duong_tam">#N/A</definedName>
    <definedName name="C.1.6..Lam_cau_tam">#N/A</definedName>
    <definedName name="C.1.7..Rai_da_chong_lun">#N/A</definedName>
    <definedName name="C.1.8..Lam_kho_tam">#N/A</definedName>
    <definedName name="C.1.8..San_mat_bang">#N/A</definedName>
    <definedName name="C.2.1..VC_Thu_cong">#N/A</definedName>
    <definedName name="C.2.2..VC_T_cong_CG">#N/A</definedName>
    <definedName name="C.2.3..Boc_do">#N/A</definedName>
    <definedName name="C.3.1..Dao_dat_mong_cot">#N/A</definedName>
    <definedName name="C.3.2..Dao_dat_de_dap">#N/A</definedName>
    <definedName name="C.3.3..Dap_dat_mong">#N/A</definedName>
    <definedName name="C.3.4..Dao_dap_TDia">#N/A</definedName>
    <definedName name="C.3.5..Dap_bo_bao">#N/A</definedName>
    <definedName name="C.3.6..Bom_tat_nuoc">#N/A</definedName>
    <definedName name="C.3.7..Dao_bun">#N/A</definedName>
    <definedName name="C.3.8..Dap_cat_CT">#N/A</definedName>
    <definedName name="C.3.9..Dao_pha_da">#N/A</definedName>
    <definedName name="C.4.1.Cot_thep">#N/A</definedName>
    <definedName name="C.4.2..Van_khuon">#N/A</definedName>
    <definedName name="C.4.3..Be_tong">#N/A</definedName>
    <definedName name="C.4.4..Lap_BT_D.San">#N/A</definedName>
    <definedName name="C.4.5..Xay_da_hoc">#N/A</definedName>
    <definedName name="C.4.6..Dong_coc">#N/A</definedName>
    <definedName name="C.4.7..Quet_Bi_tum">#N/A</definedName>
    <definedName name="C.5.1..Lap_cot_thep">#N/A</definedName>
    <definedName name="C.5.2..Lap_cot_BT">#N/A</definedName>
    <definedName name="C.5.3..Lap_dat_xa">#N/A</definedName>
    <definedName name="C.5.4..Lap_tiep_dia">#N/A</definedName>
    <definedName name="C.5.5..Son_sat_thep">#N/A</definedName>
    <definedName name="C.6.1..Lap_su_dung">#N/A</definedName>
    <definedName name="C.6.2..Lap_su_CS">#N/A</definedName>
    <definedName name="C.6.3..Su_chuoi_do">#N/A</definedName>
    <definedName name="C.6.4..Su_chuoi_neo">#N/A</definedName>
    <definedName name="C.6.5..Lap_phu_kien">#N/A</definedName>
    <definedName name="C.6.6..Ep_noi_day">#N/A</definedName>
    <definedName name="C.6.7..KD_vuot_CN">#N/A</definedName>
    <definedName name="C.6.8..Rai_cang_day">#N/A</definedName>
    <definedName name="C.6.9..Cap_quang">#N/A</definedName>
    <definedName name="c_">#N/A</definedName>
    <definedName name="c_1">#N/A</definedName>
    <definedName name="c_2">#N/A</definedName>
    <definedName name="C2.7">#N/A</definedName>
    <definedName name="C3.0">#N/A</definedName>
    <definedName name="C3.5">#N/A</definedName>
    <definedName name="C3.7">#N/A</definedName>
    <definedName name="C4.0">#N/A</definedName>
    <definedName name="ca.1111">#N/A</definedName>
    <definedName name="ca.1111.th">#N/A</definedName>
    <definedName name="CABLE2">#N/A</definedName>
    <definedName name="CACAU">298161</definedName>
    <definedName name="cao">#N/A</definedName>
    <definedName name="cap">#N/A</definedName>
    <definedName name="CAP_DIEN_AP">#N/A</definedName>
    <definedName name="cap0.7">#N/A</definedName>
    <definedName name="CAPDAT">#N/A</definedName>
    <definedName name="capphoithiennhien">#N/A</definedName>
    <definedName name="cat">#N/A</definedName>
    <definedName name="catchuan">#N/A</definedName>
    <definedName name="Category_All">#N/A</definedName>
    <definedName name="cathatnho">#N/A</definedName>
    <definedName name="CATIN">#N/A</definedName>
    <definedName name="CATJYOU">#N/A</definedName>
    <definedName name="catmin">#N/A</definedName>
    <definedName name="catnen">#N/A</definedName>
    <definedName name="CATREC">#N/A</definedName>
    <definedName name="catsan">#N/A</definedName>
    <definedName name="CATSYU">#N/A</definedName>
    <definedName name="catvang">#N/A</definedName>
    <definedName name="catxay">#N/A</definedName>
    <definedName name="cau">#N/A</definedName>
    <definedName name="cau_nho">#N/A</definedName>
    <definedName name="caubanhhoi10">#N/A</definedName>
    <definedName name="caubanhhoi16">#N/A</definedName>
    <definedName name="caubanhhoi25">#N/A</definedName>
    <definedName name="caubanhhoi3">#N/A</definedName>
    <definedName name="caubanhhoi4">#N/A</definedName>
    <definedName name="caubanhhoi40">#N/A</definedName>
    <definedName name="caubanhhoi5">#N/A</definedName>
    <definedName name="caubanhhoi6">#N/A</definedName>
    <definedName name="caubanhhoi65">#N/A</definedName>
    <definedName name="caubanhhoi7">#N/A</definedName>
    <definedName name="caubanhhoi8">#N/A</definedName>
    <definedName name="caubanhhoi90">#N/A</definedName>
    <definedName name="caubanhxich10">#N/A</definedName>
    <definedName name="caubanhxich100">#N/A</definedName>
    <definedName name="caubanhxich16">#N/A</definedName>
    <definedName name="caubanhxich25">#N/A</definedName>
    <definedName name="caubanhxich28">#N/A</definedName>
    <definedName name="caubanhxich40">#N/A</definedName>
    <definedName name="caubanhxich5">#N/A</definedName>
    <definedName name="caubanhxich50">#N/A</definedName>
    <definedName name="caubanhxich63">#N/A</definedName>
    <definedName name="caubanhxich7">#N/A</definedName>
    <definedName name="cauthap10">#N/A</definedName>
    <definedName name="cauthap12">#N/A</definedName>
    <definedName name="cauthap15">#N/A</definedName>
    <definedName name="cauthap20">#N/A</definedName>
    <definedName name="cauthap25">#N/A</definedName>
    <definedName name="cauthap3">#N/A</definedName>
    <definedName name="cauthap30">#N/A</definedName>
    <definedName name="cauthap40">#N/A</definedName>
    <definedName name="cauthap5">#N/A</definedName>
    <definedName name="cauthap50">#N/A</definedName>
    <definedName name="cauthap8">#N/A</definedName>
    <definedName name="CB">#N/A</definedName>
    <definedName name="cc">#N/A</definedName>
    <definedName name="CCDohutam1" localSheetId="6" hidden="1">{"'Sheet1'!$L$16"}</definedName>
    <definedName name="CCDohutam1" localSheetId="7" hidden="1">{"'Sheet1'!$L$16"}</definedName>
    <definedName name="CCNK">#N/A</definedName>
    <definedName name="CCS">#N/A</definedName>
    <definedName name="cd">#N/A</definedName>
    <definedName name="CDADD">#N/A</definedName>
    <definedName name="CDAY">#N/A</definedName>
    <definedName name="CDD">#N/A</definedName>
    <definedName name="CDDB">#N/A</definedName>
    <definedName name="CDDD">#N/A</definedName>
    <definedName name="CDDD1P">#N/A</definedName>
    <definedName name="CDDD1PHA">#N/A</definedName>
    <definedName name="CDDD3PHA">#N/A</definedName>
    <definedName name="CDDT">#N/A</definedName>
    <definedName name="CDMD">#N/A</definedName>
    <definedName name="cdn">#N/A</definedName>
    <definedName name="Céng">#N/A</definedName>
    <definedName name="cfk">#N/A</definedName>
    <definedName name="cgionc">#N/A</definedName>
    <definedName name="cgiovl">#N/A</definedName>
    <definedName name="CH">#N/A</definedName>
    <definedName name="ChÆt_c_y">#N/A</definedName>
    <definedName name="Chang">#N/A</definedName>
    <definedName name="chhtnc">#N/A</definedName>
    <definedName name="chhtvl">#N/A</definedName>
    <definedName name="Chin">#N/A</definedName>
    <definedName name="ChiPhiKhac">#N/A</definedName>
    <definedName name="chitiet">#N/A</definedName>
    <definedName name="chitietdao">#N/A</definedName>
    <definedName name="chl" localSheetId="6" hidden="1">{"'Sheet1'!$L$16"}</definedName>
    <definedName name="chl" localSheetId="7" hidden="1">{"'Sheet1'!$L$16"}</definedName>
    <definedName name="chnc">#N/A</definedName>
    <definedName name="Chu">#N/A</definedName>
    <definedName name="chung">66</definedName>
    <definedName name="chuong_phuluc_48" localSheetId="0">'48'!$D$1</definedName>
    <definedName name="chuong_phuluc_48_name" localSheetId="0">'48'!$A$3</definedName>
    <definedName name="chuong_phuluc_50" localSheetId="1">'50'!$F$1</definedName>
    <definedName name="chuong_phuluc_50_name" localSheetId="1">'50'!$A$3</definedName>
    <definedName name="chuong_phuluc_51" localSheetId="2">'51'!$C$1</definedName>
    <definedName name="chuong_phuluc_51_name" localSheetId="2">'51'!$A$3</definedName>
    <definedName name="chuong_phuluc_52" localSheetId="3">'52'!$D$1</definedName>
    <definedName name="chuong_phuluc_52_name" localSheetId="3">'52'!$A$3</definedName>
    <definedName name="chuong_phuluc_53" localSheetId="4">'53'!$I$1</definedName>
    <definedName name="chuong_phuluc_53_name" localSheetId="4">'53'!$A$3</definedName>
    <definedName name="chuong_phuluc_54" localSheetId="5">' 54'!$A$1</definedName>
    <definedName name="chuong_phuluc_54_name" localSheetId="5">' 54'!$A$3</definedName>
    <definedName name="chuong_phuluc_58" localSheetId="6">'58'!$Q$1</definedName>
    <definedName name="chuong_phuluc_58_name" localSheetId="6">'58'!$A$3</definedName>
    <definedName name="chuong_phuluc_59_name" localSheetId="7">'59'!$A$3</definedName>
    <definedName name="chuong_phuluc_61" localSheetId="8">'61'!$X$1</definedName>
    <definedName name="chuong_phuluc_61_name" localSheetId="8">'61'!$A$3</definedName>
    <definedName name="chuyen" localSheetId="6" hidden="1">{"'Sheet1'!$L$16"}</definedName>
    <definedName name="chuyen" localSheetId="7" hidden="1">{"'Sheet1'!$L$16"}</definedName>
    <definedName name="chvl">#N/A</definedName>
    <definedName name="citidd">#N/A</definedName>
    <definedName name="CK">#N/A</definedName>
    <definedName name="cknc">#N/A</definedName>
    <definedName name="ckvl">#N/A</definedName>
    <definedName name="CL">#N/A</definedName>
    <definedName name="CLECH_0.4">#N/A</definedName>
    <definedName name="CLech_22">#N/A</definedName>
    <definedName name="Clech_o.4">#N/A</definedName>
    <definedName name="CLTMP">#N/A</definedName>
    <definedName name="CLVC">#N/A</definedName>
    <definedName name="clvc1">#N/A</definedName>
    <definedName name="CLVC3">0.1</definedName>
    <definedName name="CLVC35">#N/A</definedName>
    <definedName name="CLVCTB">#N/A</definedName>
    <definedName name="CLVL">#N/A</definedName>
    <definedName name="CLyTC">#N/A</definedName>
    <definedName name="CN3p">#N/A</definedName>
    <definedName name="Co">#N/A</definedName>
    <definedName name="COAT">#N/A</definedName>
    <definedName name="coc">#N/A</definedName>
    <definedName name="coc20x20">#N/A</definedName>
    <definedName name="coctre">#N/A</definedName>
    <definedName name="Cöï_ly_vaän_chuyeãn">#N/A</definedName>
    <definedName name="CÖÏ_LY_VAÄN_CHUYEÅN">#N/A</definedName>
    <definedName name="COMMON">#N/A</definedName>
    <definedName name="CON_EQP_COS">#N/A</definedName>
    <definedName name="CON_EQP_COST">#N/A</definedName>
    <definedName name="Cong_HM_DTCT">#N/A</definedName>
    <definedName name="Cong_M_DTCT">#N/A</definedName>
    <definedName name="Cong_NC_DTCT">#N/A</definedName>
    <definedName name="Cong_VL_DTCT">#N/A</definedName>
    <definedName name="cong1x15">#N/A</definedName>
    <definedName name="cong3.5">#N/A</definedName>
    <definedName name="CONST_EQ">#N/A</definedName>
    <definedName name="cot">#N/A</definedName>
    <definedName name="Cot_thep">#N/A</definedName>
    <definedName name="cot7.5">#N/A</definedName>
    <definedName name="cot8.5">#N/A</definedName>
    <definedName name="Cotsatma">9726</definedName>
    <definedName name="Cotthepma">9726</definedName>
    <definedName name="COVER">#N/A</definedName>
    <definedName name="CPC">#N/A</definedName>
    <definedName name="cpd">#N/A</definedName>
    <definedName name="cpdd">#N/A</definedName>
    <definedName name="cpdd1">#N/A</definedName>
    <definedName name="cpdd2">#N/A</definedName>
    <definedName name="cpddhh">#N/A</definedName>
    <definedName name="cplhsmt">#N/A</definedName>
    <definedName name="cpmtc">#N/A</definedName>
    <definedName name="cpnc">#N/A</definedName>
    <definedName name="cptdhsmt">#N/A</definedName>
    <definedName name="cptdtdt">#N/A</definedName>
    <definedName name="cptdtkkt">#N/A</definedName>
    <definedName name="CPTKE">#N/A</definedName>
    <definedName name="cptt">#N/A</definedName>
    <definedName name="CPVC100">#N/A</definedName>
    <definedName name="CPVC1KM">#N/A</definedName>
    <definedName name="CPVC35">#N/A</definedName>
    <definedName name="CPVCDN">#N/A</definedName>
    <definedName name="cpvl">#N/A</definedName>
    <definedName name="CPX">#N/A</definedName>
    <definedName name="CPY">#N/A</definedName>
    <definedName name="CRD">#N/A</definedName>
    <definedName name="_xlnm.Criteria">#N/A</definedName>
    <definedName name="CRITINST">#N/A</definedName>
    <definedName name="CRITPURC">#N/A</definedName>
    <definedName name="CRS">#N/A</definedName>
    <definedName name="CS">#N/A</definedName>
    <definedName name="CS_10">#N/A</definedName>
    <definedName name="CS_100">#N/A</definedName>
    <definedName name="CS_10S">#N/A</definedName>
    <definedName name="CS_120">#N/A</definedName>
    <definedName name="CS_140">#N/A</definedName>
    <definedName name="CS_160">#N/A</definedName>
    <definedName name="CS_20">#N/A</definedName>
    <definedName name="CS_30">#N/A</definedName>
    <definedName name="CS_40">#N/A</definedName>
    <definedName name="CS_40S">#N/A</definedName>
    <definedName name="CS_5S">#N/A</definedName>
    <definedName name="CS_60">#N/A</definedName>
    <definedName name="CS_80">#N/A</definedName>
    <definedName name="CS_80S">#N/A</definedName>
    <definedName name="CS_STD">#N/A</definedName>
    <definedName name="CS_XS">#N/A</definedName>
    <definedName name="CS_XXS">#N/A</definedName>
    <definedName name="csd3p">#N/A</definedName>
    <definedName name="csddg1p">#N/A</definedName>
    <definedName name="csddt1p">#N/A</definedName>
    <definedName name="csht3p">#N/A</definedName>
    <definedName name="CSX">#N/A</definedName>
    <definedName name="CSY">#N/A</definedName>
    <definedName name="ct">#N/A</definedName>
    <definedName name="CT_50">#N/A</definedName>
    <definedName name="Ctb">#N/A</definedName>
    <definedName name="ctdg">#N/A</definedName>
    <definedName name="ctdn9697">#N/A</definedName>
    <definedName name="cti3x15">#N/A</definedName>
    <definedName name="ctiep">#N/A</definedName>
    <definedName name="ctmai">#N/A</definedName>
    <definedName name="cto">#N/A</definedName>
    <definedName name="ctong">#N/A</definedName>
    <definedName name="CTRAM">#N/A</definedName>
    <definedName name="ctre">#N/A</definedName>
    <definedName name="cu">#N/A</definedName>
    <definedName name="CU_LY">#N/A</definedName>
    <definedName name="cu_ly_1">#N/A</definedName>
    <definedName name="CU_LY_VAN_CHUYEN_GIA_QUYEN">#N/A</definedName>
    <definedName name="CU_LY_VAN_CHUYEN_THU_CONG">#N/A</definedName>
    <definedName name="cu_ly1">#N/A</definedName>
    <definedName name="cu_lyvc">#N/A</definedName>
    <definedName name="cui">#N/A</definedName>
    <definedName name="CuLy">#N/A</definedName>
    <definedName name="CuLy_Q">#N/A</definedName>
    <definedName name="culy1">#N/A</definedName>
    <definedName name="culy2">#N/A</definedName>
    <definedName name="culy3">#N/A</definedName>
    <definedName name="culy4">#N/A</definedName>
    <definedName name="culy5">#N/A</definedName>
    <definedName name="cuoc">#N/A</definedName>
    <definedName name="cuoc_vc">#N/A</definedName>
    <definedName name="Cuoc_vc_1">#N/A</definedName>
    <definedName name="cuoc_vc1">#N/A</definedName>
    <definedName name="CuocVC">#N/A</definedName>
    <definedName name="CURRENCY">#N/A</definedName>
    <definedName name="cv">#N/A</definedName>
    <definedName name="CVC_Q">#N/A</definedName>
    <definedName name="CX">#N/A</definedName>
    <definedName name="cxhtnc">#N/A</definedName>
    <definedName name="cxhtvl">#N/A</definedName>
    <definedName name="cxnc">#N/A</definedName>
    <definedName name="cxvl">#N/A</definedName>
    <definedName name="cxxnc">#N/A</definedName>
    <definedName name="cxxvl">#N/A</definedName>
    <definedName name="d">#N/A</definedName>
    <definedName name="d.d">#N/A</definedName>
    <definedName name="d.d1">#N/A</definedName>
    <definedName name="d.d2">#N/A</definedName>
    <definedName name="d_">#N/A</definedName>
    <definedName name="d_1">#N/A</definedName>
    <definedName name="d_2">#N/A</definedName>
    <definedName name="d_3">#N/A</definedName>
    <definedName name="d_4">#N/A</definedName>
    <definedName name="D_7101A_B">#N/A</definedName>
    <definedName name="D_Gia">#N/A</definedName>
    <definedName name="d0.5">#N/A</definedName>
    <definedName name="d1.2">#N/A</definedName>
    <definedName name="D1x49">#N/A</definedName>
    <definedName name="D1x49x49">#N/A</definedName>
    <definedName name="d1x6">#N/A</definedName>
    <definedName name="d2.4">#N/A</definedName>
    <definedName name="d24nc">#N/A</definedName>
    <definedName name="d24vl">#N/A</definedName>
    <definedName name="D4.0">#N/A</definedName>
    <definedName name="d4.6">#N/A</definedName>
    <definedName name="d4_">#N/A</definedName>
    <definedName name="d5_">#N/A</definedName>
    <definedName name="d6.8">#N/A</definedName>
    <definedName name="da05x1">#N/A</definedName>
    <definedName name="da1x2">#N/A</definedName>
    <definedName name="da2x4">#N/A</definedName>
    <definedName name="da4x6">#N/A</definedName>
    <definedName name="dadas">#N/A</definedName>
    <definedName name="dahoc">#N/A</definedName>
    <definedName name="dam">78000</definedName>
    <definedName name="damban0.4">#N/A</definedName>
    <definedName name="damban0.6">#N/A</definedName>
    <definedName name="damban0.8">#N/A</definedName>
    <definedName name="damban1">#N/A</definedName>
    <definedName name="dambaoGT">#N/A</definedName>
    <definedName name="damcanh1">#N/A</definedName>
    <definedName name="damchancuu5.5">#N/A</definedName>
    <definedName name="damchancuu9">#N/A</definedName>
    <definedName name="damdui0.6">#N/A</definedName>
    <definedName name="damdui0.8">#N/A</definedName>
    <definedName name="damdui1">#N/A</definedName>
    <definedName name="damdui1.5">#N/A</definedName>
    <definedName name="damdui2.8">#N/A</definedName>
    <definedName name="damrung15">#N/A</definedName>
    <definedName name="damrung18">#N/A</definedName>
    <definedName name="damrung8">#N/A</definedName>
    <definedName name="damtay60">#N/A</definedName>
    <definedName name="damtay80">#N/A</definedName>
    <definedName name="daotd">#N/A</definedName>
    <definedName name="dap">#N/A</definedName>
    <definedName name="daptd">#N/A</definedName>
    <definedName name="data">#N/A</definedName>
    <definedName name="DATA_DATA2_List">#N/A</definedName>
    <definedName name="Data11">#N/A</definedName>
    <definedName name="Data41">#N/A</definedName>
    <definedName name="_xlnm.Database">#N/A</definedName>
    <definedName name="DataFilter">#N/A</definedName>
    <definedName name="DataSort">#N/A</definedName>
    <definedName name="datdo">#N/A</definedName>
    <definedName name="dathai">#N/A</definedName>
    <definedName name="datnen">#N/A</definedName>
    <definedName name="Day_AC">#N/A</definedName>
    <definedName name="db">#N/A</definedName>
    <definedName name="dba">#N/A</definedName>
    <definedName name="dbhdkx12.5">#N/A</definedName>
    <definedName name="dbhdkx18">#N/A</definedName>
    <definedName name="dbhdkx25">#N/A</definedName>
    <definedName name="dbhdkx26.5">#N/A</definedName>
    <definedName name="dbhdkx9">#N/A</definedName>
    <definedName name="dbhth16">#N/A</definedName>
    <definedName name="dbhth17.5">#N/A</definedName>
    <definedName name="dbhth25">#N/A</definedName>
    <definedName name="dc">#N/A</definedName>
    <definedName name="Dcap">#N/A</definedName>
    <definedName name="dcc">#N/A</definedName>
    <definedName name="Dch">#N/A</definedName>
    <definedName name="dche">#N/A</definedName>
    <definedName name="dcl">#N/A</definedName>
    <definedName name="DCL_22">12117600</definedName>
    <definedName name="DCL_35">25490000</definedName>
    <definedName name="Dcol">#N/A</definedName>
    <definedName name="DD">#N/A</definedName>
    <definedName name="dd0.5x1">#N/A</definedName>
    <definedName name="dd1pnc">#N/A</definedName>
    <definedName name="dd1pvl">#N/A</definedName>
    <definedName name="dd1x2">#N/A</definedName>
    <definedName name="dd2x4">#N/A</definedName>
    <definedName name="dd3pctnc">#N/A</definedName>
    <definedName name="dd3pctvl">#N/A</definedName>
    <definedName name="dd3plmvl">#N/A</definedName>
    <definedName name="dd3pnc">#N/A</definedName>
    <definedName name="dd3pvl">#N/A</definedName>
    <definedName name="dd4x6">#N/A</definedName>
    <definedName name="ddam">#N/A</definedName>
    <definedName name="dday">#N/A</definedName>
    <definedName name="ddd" localSheetId="6" hidden="1">{"'Sheet1'!$L$16"}</definedName>
    <definedName name="ddd" localSheetId="7" hidden="1">{"'Sheet1'!$L$16"}</definedName>
    <definedName name="dden">#N/A</definedName>
    <definedName name="ddhtnc">#N/A</definedName>
    <definedName name="ddhtvl">#N/A</definedName>
    <definedName name="ddia">#N/A</definedName>
    <definedName name="ddien">#N/A</definedName>
    <definedName name="ddt2nc">#N/A</definedName>
    <definedName name="ddt2vl">#N/A</definedName>
    <definedName name="ddtd3pnc">#N/A</definedName>
    <definedName name="ddtt1pnc">#N/A</definedName>
    <definedName name="ddtt1pvl">#N/A</definedName>
    <definedName name="ddtt3pnc">#N/A</definedName>
    <definedName name="ddtt3pvl">#N/A</definedName>
    <definedName name="deff">#N/A</definedName>
    <definedName name="den_bu">#N/A</definedName>
    <definedName name="denbu">#N/A</definedName>
    <definedName name="det">#N/A</definedName>
    <definedName name="df">#N/A</definedName>
    <definedName name="DG">#N/A</definedName>
    <definedName name="dgbdII">#N/A</definedName>
    <definedName name="DGC">#N/A</definedName>
    <definedName name="DGCT_L.SON1">#N/A</definedName>
    <definedName name="DGCTI592">#N/A</definedName>
    <definedName name="DGD">#N/A</definedName>
    <definedName name="DGIA">#N/A</definedName>
    <definedName name="dgiatru">#N/A</definedName>
    <definedName name="DGM">#N/A</definedName>
    <definedName name="DGNC">#N/A</definedName>
    <definedName name="DGNCTT">#N/A</definedName>
    <definedName name="dgqndn">#N/A</definedName>
    <definedName name="DGTH">#N/A</definedName>
    <definedName name="DGTH1">#N/A</definedName>
    <definedName name="dgth2">#N/A</definedName>
    <definedName name="DGTR">#N/A</definedName>
    <definedName name="DGTV">#N/A</definedName>
    <definedName name="dgvl">#N/A</definedName>
    <definedName name="DGVL1">#N/A</definedName>
    <definedName name="DGVT">#N/A</definedName>
    <definedName name="dh">#N/A</definedName>
    <definedName name="dhoc">#N/A</definedName>
    <definedName name="dhom">#N/A</definedName>
    <definedName name="DIABAN">#N/A</definedName>
    <definedName name="DICH11">#N/A</definedName>
    <definedName name="dich22">#N/A</definedName>
    <definedName name="dien" localSheetId="6" hidden="1">{"'Sheet1'!$L$16"}</definedName>
    <definedName name="dien" localSheetId="7" hidden="1">{"'Sheet1'!$L$16"}</definedName>
    <definedName name="dinhdia">#N/A</definedName>
    <definedName name="dinhmu">#N/A</definedName>
    <definedName name="dk">#N/A</definedName>
    <definedName name="dl">#N/A</definedName>
    <definedName name="DL15HT">#N/A</definedName>
    <definedName name="DL16HT">#N/A</definedName>
    <definedName name="DL19HT">#N/A</definedName>
    <definedName name="DL20HT">#N/A</definedName>
    <definedName name="DLCC">#N/A</definedName>
    <definedName name="dm">#N/A</definedName>
    <definedName name="dm1.">#N/A</definedName>
    <definedName name="dm2.">#N/A</definedName>
    <definedName name="dm56bxd">#N/A</definedName>
    <definedName name="dmat">#N/A</definedName>
    <definedName name="dmoi">#N/A</definedName>
    <definedName name="dmz">#N/A</definedName>
    <definedName name="dno">#N/A</definedName>
    <definedName name="dobt">#N/A</definedName>
    <definedName name="Document_array" localSheetId="6">{"Book1"}</definedName>
    <definedName name="Document_array" localSheetId="7">{"Book1"}</definedName>
    <definedName name="Documents_array">#N/A</definedName>
    <definedName name="DON_giA">#N/A</definedName>
    <definedName name="DON_GIA_3282">#N/A</definedName>
    <definedName name="DON_GIA_3283">#N/A</definedName>
    <definedName name="DON_GIA_3285">#N/A</definedName>
    <definedName name="DON_GIA_VAN_CHUYEN_36">#N/A</definedName>
    <definedName name="DON_GIA_VAT_TU">#N/A</definedName>
    <definedName name="dongia">#N/A</definedName>
    <definedName name="dongia1">#N/A</definedName>
    <definedName name="ds">#N/A</definedName>
    <definedName name="DS1p1vc">#N/A</definedName>
    <definedName name="ds1p2nc">#N/A</definedName>
    <definedName name="ds1p2vc">#N/A</definedName>
    <definedName name="ds1p2vl">#N/A</definedName>
    <definedName name="ds1pnc">#N/A</definedName>
    <definedName name="ds1pvl">#N/A</definedName>
    <definedName name="ds3pctnc">#N/A</definedName>
    <definedName name="ds3pctvc">#N/A</definedName>
    <definedName name="ds3pctvl">#N/A</definedName>
    <definedName name="ds3pmnc">#N/A</definedName>
    <definedName name="ds3pmvc">#N/A</definedName>
    <definedName name="ds3pmvl">#N/A</definedName>
    <definedName name="ds3pnc">#N/A</definedName>
    <definedName name="ds3pvl">#N/A</definedName>
    <definedName name="dsct3pnc">#N/A</definedName>
    <definedName name="dsct3pvl">#N/A</definedName>
    <definedName name="dset">#N/A</definedName>
    <definedName name="Dsoil">#N/A</definedName>
    <definedName name="DSPK1p1nc">#N/A</definedName>
    <definedName name="DSPK1p1vl">#N/A</definedName>
    <definedName name="DSPK1pnc">#N/A</definedName>
    <definedName name="DSPK1pvl">#N/A</definedName>
    <definedName name="DSTD_Clear">#N/A</definedName>
    <definedName name="DSUMDATA">#N/A</definedName>
    <definedName name="Dsup">#N/A</definedName>
    <definedName name="dt">#N/A</definedName>
    <definedName name="dthaihh">#N/A</definedName>
    <definedName name="DU_TOAN_CHI_TIET_CONG_TO">#N/A</definedName>
    <definedName name="DU_TOAN_CHI_TIET_DZ0.4KV">#N/A</definedName>
    <definedName name="DU_TOAN_CHI_TIET_DZ22KV">#N/A</definedName>
    <definedName name="DU_TOAN_CHI_TIET_KHO_BAI">#N/A</definedName>
    <definedName name="DU_TOAN_CHI_TIET_TBA">#N/A</definedName>
    <definedName name="duong">#N/A</definedName>
    <definedName name="duong04">#N/A</definedName>
    <definedName name="duong1">#N/A</definedName>
    <definedName name="duong2">#N/A</definedName>
    <definedName name="duong3">#N/A</definedName>
    <definedName name="duong35">#N/A</definedName>
    <definedName name="duong4">#N/A</definedName>
    <definedName name="duong5">#N/A</definedName>
    <definedName name="dutoan">#N/A</definedName>
    <definedName name="Dutoan2001">#N/A</definedName>
    <definedName name="DutoanDongmo">#N/A</definedName>
    <definedName name="dw">#N/A</definedName>
    <definedName name="Dwall">#N/A</definedName>
    <definedName name="DZ">#N/A</definedName>
    <definedName name="DZ6gd1">#N/A</definedName>
    <definedName name="dzgd1">#N/A</definedName>
    <definedName name="e">#N/A</definedName>
    <definedName name="ë">#N/A</definedName>
    <definedName name="E1.000">#N/A</definedName>
    <definedName name="E1.010">#N/A</definedName>
    <definedName name="E1.020">#N/A</definedName>
    <definedName name="E1.200">#N/A</definedName>
    <definedName name="E1.210">#N/A</definedName>
    <definedName name="E1.220">#N/A</definedName>
    <definedName name="E1.300">#N/A</definedName>
    <definedName name="E1.310">#N/A</definedName>
    <definedName name="E1.320">#N/A</definedName>
    <definedName name="E1.400">#N/A</definedName>
    <definedName name="E1.410">#N/A</definedName>
    <definedName name="E1.420">#N/A</definedName>
    <definedName name="E1.500">#N/A</definedName>
    <definedName name="E1.510">#N/A</definedName>
    <definedName name="E1.520">#N/A</definedName>
    <definedName name="E1.600">#N/A</definedName>
    <definedName name="E1.611">#N/A</definedName>
    <definedName name="E1.631">#N/A</definedName>
    <definedName name="E2.000">#N/A</definedName>
    <definedName name="E2.000A">#N/A</definedName>
    <definedName name="E2.010">#N/A</definedName>
    <definedName name="E2.010A">#N/A</definedName>
    <definedName name="E2.020">#N/A</definedName>
    <definedName name="E2.020A">#N/A</definedName>
    <definedName name="E2.100">#N/A</definedName>
    <definedName name="E2.100A">#N/A</definedName>
    <definedName name="E2.110">#N/A</definedName>
    <definedName name="E2.110A">#N/A</definedName>
    <definedName name="E2.120">#N/A</definedName>
    <definedName name="E2.120A">#N/A</definedName>
    <definedName name="E3.000">#N/A</definedName>
    <definedName name="E3.010">#N/A</definedName>
    <definedName name="E3.020">#N/A</definedName>
    <definedName name="E3.031">#N/A</definedName>
    <definedName name="E3.032">#N/A</definedName>
    <definedName name="E3.033">#N/A</definedName>
    <definedName name="E4.001">#N/A</definedName>
    <definedName name="E4.011">#N/A</definedName>
    <definedName name="E4.021">#N/A</definedName>
    <definedName name="E4.101">#N/A</definedName>
    <definedName name="E4.111">#N/A</definedName>
    <definedName name="E4.121">#N/A</definedName>
    <definedName name="E5.010">#N/A</definedName>
    <definedName name="E5.020">#N/A</definedName>
    <definedName name="E5.030">#N/A</definedName>
    <definedName name="E6.001">#N/A</definedName>
    <definedName name="E6.002">#N/A</definedName>
    <definedName name="E6.011">#N/A</definedName>
    <definedName name="E6.012">#N/A</definedName>
    <definedName name="ë74">#N/A</definedName>
    <definedName name="Ec">#N/A</definedName>
    <definedName name="eeee">#N/A</definedName>
    <definedName name="EIRR11">#N/A</definedName>
    <definedName name="EIRR22">#N/A</definedName>
    <definedName name="EL2_">#N/A</definedName>
    <definedName name="EL3_">#N/A</definedName>
    <definedName name="EL4_">#N/A</definedName>
    <definedName name="EL5_">#N/A</definedName>
    <definedName name="EL6_">#N/A</definedName>
    <definedName name="ELa">#N/A</definedName>
    <definedName name="ELb">#N/A</definedName>
    <definedName name="ELc">#N/A</definedName>
    <definedName name="ELsf">#N/A</definedName>
    <definedName name="ELso">#N/A</definedName>
    <definedName name="emb">#N/A</definedName>
    <definedName name="en">#N/A</definedName>
    <definedName name="End_1">#N/A</definedName>
    <definedName name="End_10">#N/A</definedName>
    <definedName name="End_11">#N/A</definedName>
    <definedName name="End_12">#N/A</definedName>
    <definedName name="End_13">#N/A</definedName>
    <definedName name="End_2">#N/A</definedName>
    <definedName name="End_3">#N/A</definedName>
    <definedName name="End_4">#N/A</definedName>
    <definedName name="End_5">#N/A</definedName>
    <definedName name="End_6">#N/A</definedName>
    <definedName name="End_7">#N/A</definedName>
    <definedName name="End_8">#N/A</definedName>
    <definedName name="End_9">#N/A</definedName>
    <definedName name="ex">#N/A</definedName>
    <definedName name="_xlnm.Extract">#N/A</definedName>
    <definedName name="ey">#N/A</definedName>
    <definedName name="f">#N/A</definedName>
    <definedName name="F0.000">#N/A</definedName>
    <definedName name="F0.010">#N/A</definedName>
    <definedName name="F0.020">#N/A</definedName>
    <definedName name="F0.100">#N/A</definedName>
    <definedName name="F0.110">#N/A</definedName>
    <definedName name="F0.120">#N/A</definedName>
    <definedName name="F0.200">#N/A</definedName>
    <definedName name="F0.210">#N/A</definedName>
    <definedName name="F0.220">#N/A</definedName>
    <definedName name="F0.300">#N/A</definedName>
    <definedName name="F0.310">#N/A</definedName>
    <definedName name="F0.320">#N/A</definedName>
    <definedName name="F1.000">#N/A</definedName>
    <definedName name="F1.010">#N/A</definedName>
    <definedName name="F1.020">#N/A</definedName>
    <definedName name="F1.100">#N/A</definedName>
    <definedName name="F1.110">#N/A</definedName>
    <definedName name="F1.120">#N/A</definedName>
    <definedName name="F1.130">#N/A</definedName>
    <definedName name="F1.140">#N/A</definedName>
    <definedName name="F1.150">#N/A</definedName>
    <definedName name="F2.001">#N/A</definedName>
    <definedName name="F2.011">#N/A</definedName>
    <definedName name="F2.021">#N/A</definedName>
    <definedName name="F2.031">#N/A</definedName>
    <definedName name="F2.041">#N/A</definedName>
    <definedName name="F2.051">#N/A</definedName>
    <definedName name="F2.052">#N/A</definedName>
    <definedName name="F2.061">#N/A</definedName>
    <definedName name="F2.071">#N/A</definedName>
    <definedName name="F2.101">#N/A</definedName>
    <definedName name="F2.111">#N/A</definedName>
    <definedName name="F2.121">#N/A</definedName>
    <definedName name="F2.131">#N/A</definedName>
    <definedName name="F2.141">#N/A</definedName>
    <definedName name="F2.200">#N/A</definedName>
    <definedName name="F2.210">#N/A</definedName>
    <definedName name="F2.220">#N/A</definedName>
    <definedName name="F2.230">#N/A</definedName>
    <definedName name="F2.240">#N/A</definedName>
    <definedName name="F2.250">#N/A</definedName>
    <definedName name="F2.300">#N/A</definedName>
    <definedName name="F2.310">#N/A</definedName>
    <definedName name="F2.320">#N/A</definedName>
    <definedName name="F3.000">#N/A</definedName>
    <definedName name="F3.010">#N/A</definedName>
    <definedName name="F3.020">#N/A</definedName>
    <definedName name="F3.030">#N/A</definedName>
    <definedName name="F3.100">#N/A</definedName>
    <definedName name="F3.110">#N/A</definedName>
    <definedName name="F3.120">#N/A</definedName>
    <definedName name="F3.130">#N/A</definedName>
    <definedName name="F4.000">#N/A</definedName>
    <definedName name="F4.010">#N/A</definedName>
    <definedName name="F4.020">#N/A</definedName>
    <definedName name="F4.030">#N/A</definedName>
    <definedName name="F4.100">#N/A</definedName>
    <definedName name="F4.120">#N/A</definedName>
    <definedName name="F4.140">#N/A</definedName>
    <definedName name="F4.160">#N/A</definedName>
    <definedName name="F4.200">#N/A</definedName>
    <definedName name="F4.220">#N/A</definedName>
    <definedName name="F4.240">#N/A</definedName>
    <definedName name="F4.260">#N/A</definedName>
    <definedName name="F4.300">#N/A</definedName>
    <definedName name="F4.320">#N/A</definedName>
    <definedName name="F4.340">#N/A</definedName>
    <definedName name="F4.400">#N/A</definedName>
    <definedName name="F4.420">#N/A</definedName>
    <definedName name="F4.440">#N/A</definedName>
    <definedName name="F4.500">#N/A</definedName>
    <definedName name="F4.530">#N/A</definedName>
    <definedName name="F4.550">#N/A</definedName>
    <definedName name="F4.570">#N/A</definedName>
    <definedName name="F4.600">#N/A</definedName>
    <definedName name="F4.610">#N/A</definedName>
    <definedName name="F4.620">#N/A</definedName>
    <definedName name="F4.700">#N/A</definedName>
    <definedName name="F4.730">#N/A</definedName>
    <definedName name="F4.740">#N/A</definedName>
    <definedName name="F4.800">#N/A</definedName>
    <definedName name="F4.830">#N/A</definedName>
    <definedName name="F4.840">#N/A</definedName>
    <definedName name="f419_">#N/A</definedName>
    <definedName name="f465_">#N/A</definedName>
    <definedName name="F5.01">#N/A</definedName>
    <definedName name="F5.02">#N/A</definedName>
    <definedName name="F5.03">#N/A</definedName>
    <definedName name="F5.04">#N/A</definedName>
    <definedName name="F5.05">#N/A</definedName>
    <definedName name="F5.11">#N/A</definedName>
    <definedName name="F5.12">#N/A</definedName>
    <definedName name="F5.13">#N/A</definedName>
    <definedName name="F5.14">#N/A</definedName>
    <definedName name="F5.15">#N/A</definedName>
    <definedName name="F6.001">#N/A</definedName>
    <definedName name="F6.002">#N/A</definedName>
    <definedName name="F6.003">#N/A</definedName>
    <definedName name="F6.004">#N/A</definedName>
    <definedName name="f92F56">#N/A</definedName>
    <definedName name="FACTOR">#N/A</definedName>
    <definedName name="fb">#N/A</definedName>
    <definedName name="fc">#N/A</definedName>
    <definedName name="fc_">#N/A</definedName>
    <definedName name="fff">#N/A</definedName>
    <definedName name="FI_12">4820</definedName>
    <definedName name="Fitb">#N/A</definedName>
    <definedName name="FK">#N/A</definedName>
    <definedName name="Flv">#N/A</definedName>
    <definedName name="FP">#N/A</definedName>
    <definedName name="fpa">#N/A</definedName>
    <definedName name="fpf">#N/A</definedName>
    <definedName name="fpj">#N/A</definedName>
    <definedName name="fs">#N/A</definedName>
    <definedName name="fses">#N/A</definedName>
    <definedName name="Full">#N/A</definedName>
    <definedName name="Fy">#N/A</definedName>
    <definedName name="Fy_">#N/A</definedName>
    <definedName name="g">#N/A</definedName>
    <definedName name="g_">#N/A</definedName>
    <definedName name="G0.000">#N/A</definedName>
    <definedName name="G0.010">#N/A</definedName>
    <definedName name="G0.020">#N/A</definedName>
    <definedName name="G0.100">#N/A</definedName>
    <definedName name="G0.110">#N/A</definedName>
    <definedName name="G0.120">#N/A</definedName>
    <definedName name="G1.000">#N/A</definedName>
    <definedName name="G1.011">#N/A</definedName>
    <definedName name="G1.021">#N/A</definedName>
    <definedName name="G1.031">#N/A</definedName>
    <definedName name="G1.041">#N/A</definedName>
    <definedName name="G1.051">#N/A</definedName>
    <definedName name="G2.000">#N/A</definedName>
    <definedName name="G2.010">#N/A</definedName>
    <definedName name="G2.020">#N/A</definedName>
    <definedName name="G2.030">#N/A</definedName>
    <definedName name="G3.000">#N/A</definedName>
    <definedName name="G3.011">#N/A</definedName>
    <definedName name="G3.021">#N/A</definedName>
    <definedName name="G3.031">#N/A</definedName>
    <definedName name="G3.041">#N/A</definedName>
    <definedName name="G3.100">#N/A</definedName>
    <definedName name="G3.111">#N/A</definedName>
    <definedName name="G3.121">#N/A</definedName>
    <definedName name="G3.131">#N/A</definedName>
    <definedName name="G3.141">#N/A</definedName>
    <definedName name="G3.201">#N/A</definedName>
    <definedName name="G3.211">#N/A</definedName>
    <definedName name="G3.221">#N/A</definedName>
    <definedName name="G3.231">#N/A</definedName>
    <definedName name="G3.241">#N/A</definedName>
    <definedName name="G3.301">#N/A</definedName>
    <definedName name="G3.311">#N/A</definedName>
    <definedName name="G3.321">#N/A</definedName>
    <definedName name="G3.331">#N/A</definedName>
    <definedName name="G3.341">#N/A</definedName>
    <definedName name="G4.000">#N/A</definedName>
    <definedName name="G4.010">#N/A</definedName>
    <definedName name="G4.020">#N/A</definedName>
    <definedName name="G4.030">#N/A</definedName>
    <definedName name="G4.040">#N/A</definedName>
    <definedName name="G4.101">#N/A</definedName>
    <definedName name="G4.111">#N/A</definedName>
    <definedName name="G4.121">#N/A</definedName>
    <definedName name="G4.131">#N/A</definedName>
    <definedName name="G4.141">#N/A</definedName>
    <definedName name="G4.151">#N/A</definedName>
    <definedName name="G4.161">#N/A</definedName>
    <definedName name="G4.171">#N/A</definedName>
    <definedName name="G4.200">#N/A</definedName>
    <definedName name="G4.210">#N/A</definedName>
    <definedName name="G4.220">#N/A</definedName>
    <definedName name="g40g40">#N/A</definedName>
    <definedName name="gach">#N/A</definedName>
    <definedName name="gachvo">#N/A</definedName>
    <definedName name="gas">#N/A</definedName>
    <definedName name="gc">#N/A</definedName>
    <definedName name="gchi">#N/A</definedName>
    <definedName name="gcHT">#N/A</definedName>
    <definedName name="gcm">#N/A</definedName>
    <definedName name="gd">#N/A</definedName>
    <definedName name="geff">#N/A</definedName>
    <definedName name="geo">#N/A</definedName>
    <definedName name="gf">#N/A</definedName>
    <definedName name="ghip">#N/A</definedName>
    <definedName name="gia">#N/A</definedName>
    <definedName name="Gia_CT">#N/A</definedName>
    <definedName name="GIA_CU_LY_VAN_CHUYEN">#N/A</definedName>
    <definedName name="gia_cuoc">#N/A</definedName>
    <definedName name="GIA_LANGSON">#N/A</definedName>
    <definedName name="GIA_THANH_VAN_CHUYEN_1M3_BE_TONG">#N/A</definedName>
    <definedName name="gia_tien">#N/A</definedName>
    <definedName name="gia_tien_BTN">#N/A</definedName>
    <definedName name="giaca">#N/A</definedName>
    <definedName name="giacong">#N/A</definedName>
    <definedName name="GiaHaNoiT2_2002_Q">#N/A</definedName>
    <definedName name="GIAM">#N/A</definedName>
    <definedName name="GIAVLIEUTN">#N/A</definedName>
    <definedName name="gipa5">#N/A</definedName>
    <definedName name="gl3p">#N/A</definedName>
    <definedName name="gld">#N/A</definedName>
    <definedName name="gnc">#N/A</definedName>
    <definedName name="GoBack">#N/A</definedName>
    <definedName name="goc">#N/A</definedName>
    <definedName name="gochong">#N/A</definedName>
    <definedName name="gochongda">#N/A</definedName>
    <definedName name="gonhom4">#N/A</definedName>
    <definedName name="govankhuon">#N/A</definedName>
    <definedName name="GPT_GROUNDING_PT">#N/A</definedName>
    <definedName name="grC">#N/A</definedName>
    <definedName name="grD">#N/A</definedName>
    <definedName name="gs">#N/A</definedName>
    <definedName name="gsktxd">#N/A</definedName>
    <definedName name="GT">#N/A</definedName>
    <definedName name="gtb">#N/A</definedName>
    <definedName name="gtc">#N/A</definedName>
    <definedName name="GTRI">#N/A</definedName>
    <definedName name="gtst">#N/A</definedName>
    <definedName name="gv">#N/A</definedName>
    <definedName name="gvl">#N/A</definedName>
    <definedName name="gvt">#N/A</definedName>
    <definedName name="gxdn2">#N/A</definedName>
    <definedName name="gxm">#N/A</definedName>
    <definedName name="h" localSheetId="6" hidden="1">{"'Sheet1'!$L$16"}</definedName>
    <definedName name="h" localSheetId="7" hidden="1">{"'Sheet1'!$L$16"}</definedName>
    <definedName name="H.">#N/A</definedName>
    <definedName name="h.2">#N/A</definedName>
    <definedName name="H_30">#N/A</definedName>
    <definedName name="H_THUCHTHH">#N/A</definedName>
    <definedName name="H_THUCTT">#N/A</definedName>
    <definedName name="H0.001">#N/A</definedName>
    <definedName name="H0.011">#N/A</definedName>
    <definedName name="H0.021">#N/A</definedName>
    <definedName name="H0.031">#N/A</definedName>
    <definedName name="h1_">#N/A</definedName>
    <definedName name="h2_">#N/A</definedName>
    <definedName name="h3_">#N/A</definedName>
    <definedName name="h4_">#N/A</definedName>
    <definedName name="h5_">#N/A</definedName>
    <definedName name="h6_">#N/A</definedName>
    <definedName name="h7.5">#N/A</definedName>
    <definedName name="h7_">#N/A</definedName>
    <definedName name="h8.5">#N/A</definedName>
    <definedName name="ha">#N/A</definedName>
    <definedName name="handau10.2">#N/A</definedName>
    <definedName name="handau27.5">#N/A</definedName>
    <definedName name="handau4">#N/A</definedName>
    <definedName name="hanmotchieu40">#N/A</definedName>
    <definedName name="hanmotchieu50">#N/A</definedName>
    <definedName name="hanxang20">#N/A</definedName>
    <definedName name="hanxang9">#N/A</definedName>
    <definedName name="hanxoaychieu23">#N/A</definedName>
    <definedName name="hanxoaychieu29.2">#N/A</definedName>
    <definedName name="hanxoaychieu33.5">#N/A</definedName>
    <definedName name="hb">#N/A</definedName>
    <definedName name="hc">#N/A</definedName>
    <definedName name="hcg">#N/A</definedName>
    <definedName name="hcm" localSheetId="6" hidden="1">{"'Sheet1'!$L$16"}</definedName>
    <definedName name="hcm" localSheetId="7" hidden="1">{"'Sheet1'!$L$16"}</definedName>
    <definedName name="HCNA" localSheetId="6" hidden="1">{"'Sheet1'!$L$16"}</definedName>
    <definedName name="HCNA" localSheetId="7" hidden="1">{"'Sheet1'!$L$16"}</definedName>
    <definedName name="HDCCT">#N/A</definedName>
    <definedName name="HDCD">#N/A</definedName>
    <definedName name="HE_SO_KHO_KHAN_CANG_DAY">#N/A</definedName>
    <definedName name="Heä_soá_laép_xaø_H">1.7</definedName>
    <definedName name="heä_soá_sình_laày">#N/A</definedName>
    <definedName name="heso">#N/A</definedName>
    <definedName name="Heso1">#N/A</definedName>
    <definedName name="hg">#N/A</definedName>
    <definedName name="hh" localSheetId="6" hidden="1">{"'Sheet1'!$L$16"}</definedName>
    <definedName name="hh" localSheetId="7" hidden="1">{"'Sheet1'!$L$16"}</definedName>
    <definedName name="HH15HT">#N/A</definedName>
    <definedName name="HH16HT">#N/A</definedName>
    <definedName name="HH19HT">#N/A</definedName>
    <definedName name="HH20HT">#N/A</definedName>
    <definedName name="HHcat">#N/A</definedName>
    <definedName name="hhcv">#N/A</definedName>
    <definedName name="HHda">#N/A</definedName>
    <definedName name="hhda4x6">#N/A</definedName>
    <definedName name="hhsc">#N/A</definedName>
    <definedName name="hhtd">#N/A</definedName>
    <definedName name="HHTT">#N/A</definedName>
    <definedName name="hhxm">#N/A</definedName>
    <definedName name="hien">#N/A</definedName>
    <definedName name="Hinh_thuc">"bangtra"</definedName>
    <definedName name="hn">#N/A</definedName>
    <definedName name="hoc">55000</definedName>
    <definedName name="HOME_MANP">#N/A</definedName>
    <definedName name="HOMEOFFICE_COST">#N/A</definedName>
    <definedName name="hop">#N/A</definedName>
    <definedName name="Hoten">#N/A</definedName>
    <definedName name="hp">#N/A</definedName>
    <definedName name="Hpl">#N/A</definedName>
    <definedName name="hs">#N/A</definedName>
    <definedName name="HS_vanchuyen">#N/A</definedName>
    <definedName name="HSBDVC">#N/A</definedName>
    <definedName name="Hsc">#N/A</definedName>
    <definedName name="HSCT3">0.1</definedName>
    <definedName name="HSDC">#N/A</definedName>
    <definedName name="hsdc1">#N/A</definedName>
    <definedName name="HSDD">#N/A</definedName>
    <definedName name="HSDN">#N/A</definedName>
    <definedName name="hSF">#N/A</definedName>
    <definedName name="HSHH">#N/A</definedName>
    <definedName name="HSHHUT">#N/A</definedName>
    <definedName name="HSKD">#N/A</definedName>
    <definedName name="HSKK">#N/A</definedName>
    <definedName name="hskk1">#N/A</definedName>
    <definedName name="HSKK35">#N/A</definedName>
    <definedName name="HSKVXL_MTC">#N/A</definedName>
    <definedName name="HSKVXL_NC">#N/A</definedName>
    <definedName name="HSlanxe">#N/A</definedName>
    <definedName name="HSLX">#N/A</definedName>
    <definedName name="HSLXH">#N/A</definedName>
    <definedName name="HSLXP">#N/A</definedName>
    <definedName name="HSMTC">#N/A</definedName>
    <definedName name="HSNC">#N/A</definedName>
    <definedName name="hso">#N/A</definedName>
    <definedName name="HSSL">#N/A</definedName>
    <definedName name="hßm4">#N/A</definedName>
    <definedName name="hstruot">#N/A</definedName>
    <definedName name="HSVC1">#N/A</definedName>
    <definedName name="HSVC2">#N/A</definedName>
    <definedName name="HSVC3">#N/A</definedName>
    <definedName name="HsVCVLTH">#N/A</definedName>
    <definedName name="ht25nc">#N/A</definedName>
    <definedName name="ht25vl">#N/A</definedName>
    <definedName name="ht325nc">#N/A</definedName>
    <definedName name="ht325vl">#N/A</definedName>
    <definedName name="ht37k">#N/A</definedName>
    <definedName name="ht37nc">#N/A</definedName>
    <definedName name="ht50nc">#N/A</definedName>
    <definedName name="ht50vl">#N/A</definedName>
    <definedName name="HTHH">#N/A</definedName>
    <definedName name="htlm" localSheetId="6" hidden="1">{"'Sheet1'!$L$16"}</definedName>
    <definedName name="htlm" localSheetId="7" hidden="1">{"'Sheet1'!$L$16"}</definedName>
    <definedName name="HTML_CodePage" hidden="1">950</definedName>
    <definedName name="HTML_Control" localSheetId="6" hidden="1">{"'Sheet1'!$L$16"}</definedName>
    <definedName name="HTML_Control" localSheetId="7"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#N/A</definedName>
    <definedName name="HTVL">#N/A</definedName>
    <definedName name="huong">#N/A</definedName>
    <definedName name="huy" localSheetId="6" hidden="1">{"'Sheet1'!$L$16"}</definedName>
    <definedName name="huy" localSheetId="7" hidden="1">{"'Sheet1'!$L$16"}</definedName>
    <definedName name="hw">#N/A</definedName>
    <definedName name="Hy">#N/A</definedName>
    <definedName name="I">#N/A</definedName>
    <definedName name="I_A">#N/A</definedName>
    <definedName name="I_B">#N/A</definedName>
    <definedName name="I_c">#N/A</definedName>
    <definedName name="I2É6">#N/A</definedName>
    <definedName name="IDLAB_COST">#N/A</definedName>
    <definedName name="II_A">#N/A</definedName>
    <definedName name="II_B">#N/A</definedName>
    <definedName name="II_c">#N/A</definedName>
    <definedName name="III_a">#N/A</definedName>
    <definedName name="III_B">#N/A</definedName>
    <definedName name="III_c">#N/A</definedName>
    <definedName name="IND_LAB">#N/A</definedName>
    <definedName name="INDMANP">#N/A</definedName>
    <definedName name="IO">#N/A</definedName>
    <definedName name="Ip">#N/A</definedName>
    <definedName name="IPX">#N/A</definedName>
    <definedName name="IPY">#N/A</definedName>
    <definedName name="IX">#N/A</definedName>
    <definedName name="IY">#N/A</definedName>
    <definedName name="j">#N/A</definedName>
    <definedName name="j356C8">#N/A</definedName>
    <definedName name="JPYVND1">#N/A</definedName>
    <definedName name="JPYVND2">#N/A</definedName>
    <definedName name="k">#N/A</definedName>
    <definedName name="K_1">#N/A</definedName>
    <definedName name="K_2">#N/A</definedName>
    <definedName name="K0.001">#N/A</definedName>
    <definedName name="K0.011">#N/A</definedName>
    <definedName name="K0.101">#N/A</definedName>
    <definedName name="K0.111">#N/A</definedName>
    <definedName name="K0.201">#N/A</definedName>
    <definedName name="K0.211">#N/A</definedName>
    <definedName name="K0.301">#N/A</definedName>
    <definedName name="K0.311">#N/A</definedName>
    <definedName name="K0.400">#N/A</definedName>
    <definedName name="K0.410">#N/A</definedName>
    <definedName name="K0.501">#N/A</definedName>
    <definedName name="K0.511">#N/A</definedName>
    <definedName name="K0.61">#N/A</definedName>
    <definedName name="K0.71">#N/A</definedName>
    <definedName name="K1.001">#N/A</definedName>
    <definedName name="K1.021">#N/A</definedName>
    <definedName name="K1.041">#N/A</definedName>
    <definedName name="K1.121">#N/A</definedName>
    <definedName name="K1.201">#N/A</definedName>
    <definedName name="K1.211">#N/A</definedName>
    <definedName name="K1.221">#N/A</definedName>
    <definedName name="K1.301">#N/A</definedName>
    <definedName name="K1.321">#N/A</definedName>
    <definedName name="K1.331">#N/A</definedName>
    <definedName name="K1.341">#N/A</definedName>
    <definedName name="K1.401">#N/A</definedName>
    <definedName name="K1.411">#N/A</definedName>
    <definedName name="K1.421">#N/A</definedName>
    <definedName name="K1.431">#N/A</definedName>
    <definedName name="K1.441">#N/A</definedName>
    <definedName name="K2.001">#N/A</definedName>
    <definedName name="K2.011">#N/A</definedName>
    <definedName name="K2.021">#N/A</definedName>
    <definedName name="K2.031">#N/A</definedName>
    <definedName name="K2.041">#N/A</definedName>
    <definedName name="K2.101">#N/A</definedName>
    <definedName name="K2.111">#N/A</definedName>
    <definedName name="K2.121">#N/A</definedName>
    <definedName name="K2.131">#N/A</definedName>
    <definedName name="K2.141">#N/A</definedName>
    <definedName name="K2.201">#N/A</definedName>
    <definedName name="K2.211">#N/A</definedName>
    <definedName name="K2.221">#N/A</definedName>
    <definedName name="K2.231">#N/A</definedName>
    <definedName name="K2.241">#N/A</definedName>
    <definedName name="K2.301">#N/A</definedName>
    <definedName name="K2.321">#N/A</definedName>
    <definedName name="K2.341">#N/A</definedName>
    <definedName name="K2.400">#N/A</definedName>
    <definedName name="K2.420">#N/A</definedName>
    <definedName name="K2.440">#N/A</definedName>
    <definedName name="K2.500">#N/A</definedName>
    <definedName name="K2.520">#N/A</definedName>
    <definedName name="K2.540">#N/A</definedName>
    <definedName name="k2b">#N/A</definedName>
    <definedName name="K3.210">#N/A</definedName>
    <definedName name="K3.220">#N/A</definedName>
    <definedName name="K3.230">#N/A</definedName>
    <definedName name="K3.310">#N/A</definedName>
    <definedName name="K3.320">#N/A</definedName>
    <definedName name="K3.330">#N/A</definedName>
    <definedName name="K3.410">#N/A</definedName>
    <definedName name="K3.430">#N/A</definedName>
    <definedName name="K3.450">#N/A</definedName>
    <definedName name="K4.010">#N/A</definedName>
    <definedName name="K4.020">#N/A</definedName>
    <definedName name="K4.110">#N/A</definedName>
    <definedName name="K4.120">#N/A</definedName>
    <definedName name="K4.210">#N/A</definedName>
    <definedName name="K4.220">#N/A</definedName>
    <definedName name="K4.230">#N/A</definedName>
    <definedName name="K4.240">#N/A</definedName>
    <definedName name="KA">#N/A</definedName>
    <definedName name="KAE">#N/A</definedName>
    <definedName name="KAS">#N/A</definedName>
    <definedName name="Kc">#N/A</definedName>
    <definedName name="kcong">#N/A</definedName>
    <definedName name="Kd">#N/A</definedName>
    <definedName name="kdien">#N/A</definedName>
    <definedName name="kh">#N/A</definedName>
    <definedName name="KH_Chang">#N/A</definedName>
    <definedName name="khac">2</definedName>
    <definedName name="Khocau">#N/A</definedName>
    <definedName name="KHOI_LUONG_DAT_DAO_DAP">#N/A</definedName>
    <definedName name="khoiluong_1pha">#N/A</definedName>
    <definedName name="Khoiluong_3pha">#N/A</definedName>
    <definedName name="khoiluong_htdl">#N/A</definedName>
    <definedName name="khoiluong_hthh">#N/A</definedName>
    <definedName name="KHOILUONGTL">#N/A</definedName>
    <definedName name="Khu_vuc">#N/A</definedName>
    <definedName name="khuoncbr">#N/A</definedName>
    <definedName name="kiem">#N/A</definedName>
    <definedName name="Kiem_tra_trung_ten">#N/A</definedName>
    <definedName name="KINH_PHI_DEN_BU">#N/A</definedName>
    <definedName name="KINH_PHI_DZ0.4KV">#N/A</definedName>
    <definedName name="KINH_PHI_KHAO_SAT__LAP_BCNCKT__TKKTTC">#N/A</definedName>
    <definedName name="KINH_PHI_KHO_BAI">#N/A</definedName>
    <definedName name="KINH_PHI_TBA">#N/A</definedName>
    <definedName name="KL">#N/A</definedName>
    <definedName name="kldd1p">#N/A</definedName>
    <definedName name="kldd3p">#N/A</definedName>
    <definedName name="KLTHhtdl">#N/A</definedName>
    <definedName name="KLTHhthh">#N/A</definedName>
    <definedName name="KLVANKHUON">#N/A</definedName>
    <definedName name="KLVLD">#N/A</definedName>
    <definedName name="KLVLD1">#N/A</definedName>
    <definedName name="kmong">#N/A</definedName>
    <definedName name="kno">#N/A</definedName>
    <definedName name="KP">#N/A</definedName>
    <definedName name="kp1ph">#N/A</definedName>
    <definedName name="KQ_1pha">#N/A</definedName>
    <definedName name="kq_3pha">#N/A</definedName>
    <definedName name="KQ_hathe">#N/A</definedName>
    <definedName name="Ks">#N/A</definedName>
    <definedName name="KTHD">#N/A</definedName>
    <definedName name="KVC">#N/A</definedName>
    <definedName name="Ký_nép">#N/A</definedName>
    <definedName name="l">#N/A</definedName>
    <definedName name="l_1">#N/A</definedName>
    <definedName name="L_mong">#N/A</definedName>
    <definedName name="L63x6">5800</definedName>
    <definedName name="la">#N/A</definedName>
    <definedName name="lan">#N/A</definedName>
    <definedName name="lantrai">#N/A</definedName>
    <definedName name="LAP_DAT_TBA">#N/A</definedName>
    <definedName name="Lap_dat_td">#N/A</definedName>
    <definedName name="lapa">#N/A</definedName>
    <definedName name="lapb">#N/A</definedName>
    <definedName name="lapc">#N/A</definedName>
    <definedName name="LapDungDam">#N/A</definedName>
    <definedName name="LBS_22">107800000</definedName>
    <definedName name="lc">#N/A</definedName>
    <definedName name="LCN">#N/A</definedName>
    <definedName name="ld">#N/A</definedName>
    <definedName name="Lf">#N/A</definedName>
    <definedName name="LFX">#N/A</definedName>
    <definedName name="LFY">#N/A</definedName>
    <definedName name="LI">#N/A</definedName>
    <definedName name="LIET_KE_VI_TRI_DZ0.4KV">#N/A</definedName>
    <definedName name="LIET_KE_VI_TRI_DZ22KV">#N/A</definedName>
    <definedName name="line15">#N/A</definedName>
    <definedName name="LK_hathe">#N/A</definedName>
    <definedName name="Lmk">#N/A</definedName>
    <definedName name="LN">#N/A</definedName>
    <definedName name="Lnsc">#N/A</definedName>
    <definedName name="lntt">#N/A</definedName>
    <definedName name="Lo">#N/A</definedName>
    <definedName name="LOAI_DUONG">#N/A</definedName>
    <definedName name="Loai_TD">#N/A</definedName>
    <definedName name="loinhuan">#N/A</definedName>
    <definedName name="lón2">#N/A</definedName>
    <definedName name="lón3">#N/A</definedName>
    <definedName name="lón5">#N/A</definedName>
    <definedName name="LS">#N/A</definedName>
    <definedName name="ltre">#N/A</definedName>
    <definedName name="Ltt">#N/A</definedName>
    <definedName name="lu12.2">#N/A</definedName>
    <definedName name="lu14.5">#N/A</definedName>
    <definedName name="lu15.5">#N/A</definedName>
    <definedName name="lu8.5">#N/A</definedName>
    <definedName name="lVC">#N/A</definedName>
    <definedName name="lxenang">#N/A</definedName>
    <definedName name="Ly">#N/A</definedName>
    <definedName name="m">#N/A</definedName>
    <definedName name="m_1">#N/A</definedName>
    <definedName name="m_2">#N/A</definedName>
    <definedName name="m_3">#N/A</definedName>
    <definedName name="m_4">#N/A</definedName>
    <definedName name="M102bnnc">#N/A</definedName>
    <definedName name="M102bnvl">#N/A</definedName>
    <definedName name="m10aamtc">#N/A</definedName>
    <definedName name="M10aanc">#N/A</definedName>
    <definedName name="M10aavc">#N/A</definedName>
    <definedName name="M10aavl">#N/A</definedName>
    <definedName name="m10anc">#N/A</definedName>
    <definedName name="m10avl">#N/A</definedName>
    <definedName name="M10banc">#N/A</definedName>
    <definedName name="M10bavl">#N/A</definedName>
    <definedName name="M122bnnc">#N/A</definedName>
    <definedName name="M122bnvl">#N/A</definedName>
    <definedName name="m12aanc">#N/A</definedName>
    <definedName name="M12aavl">#N/A</definedName>
    <definedName name="m12anc">#N/A</definedName>
    <definedName name="m12avl">#N/A</definedName>
    <definedName name="M12ba3p">#N/A</definedName>
    <definedName name="M12banc">#N/A</definedName>
    <definedName name="M12bavl">#N/A</definedName>
    <definedName name="M12bb1p">#N/A</definedName>
    <definedName name="M12bbnc">#N/A</definedName>
    <definedName name="M12bbvl">#N/A</definedName>
    <definedName name="M12bnnc">#N/A</definedName>
    <definedName name="M12bnvl">#N/A</definedName>
    <definedName name="M12cbnc">#N/A</definedName>
    <definedName name="M12cbvl">#N/A</definedName>
    <definedName name="M142bnnc">#N/A</definedName>
    <definedName name="M142bnvl">#N/A</definedName>
    <definedName name="M14bb1p">#N/A</definedName>
    <definedName name="M14bbnc">#N/A</definedName>
    <definedName name="M14bbvc">#N/A</definedName>
    <definedName name="M14bbvl">#N/A</definedName>
    <definedName name="M8a">#N/A</definedName>
    <definedName name="M8aa">#N/A</definedName>
    <definedName name="m8aanc">#N/A</definedName>
    <definedName name="m8aavl">#N/A</definedName>
    <definedName name="m8amtc">#N/A</definedName>
    <definedName name="m8anc">#N/A</definedName>
    <definedName name="m8avl">#N/A</definedName>
    <definedName name="ma">#N/A</definedName>
    <definedName name="MA_DML">#N/A</definedName>
    <definedName name="Ma3pnc">#N/A</definedName>
    <definedName name="Ma3pvl">#N/A</definedName>
    <definedName name="Maa3pnc">#N/A</definedName>
    <definedName name="Maa3pvl">#N/A</definedName>
    <definedName name="MADONGIA">#N/A</definedName>
    <definedName name="MAJ_CON_EQP">#N/A</definedName>
    <definedName name="MAT">#N/A</definedName>
    <definedName name="matit">#N/A</definedName>
    <definedName name="MAVANKHUON">#N/A</definedName>
    <definedName name="MAVL">#N/A</definedName>
    <definedName name="MAVLD">#N/A</definedName>
    <definedName name="MAVLD1">#N/A</definedName>
    <definedName name="MAVLNCM">#N/A</definedName>
    <definedName name="mavt">#N/A</definedName>
    <definedName name="mayrhhbtn100">#N/A</definedName>
    <definedName name="mayrhhbtn65">#N/A</definedName>
    <definedName name="Mba1p">#N/A</definedName>
    <definedName name="Mba3p">#N/A</definedName>
    <definedName name="Mbb3p">#N/A</definedName>
    <definedName name="Mbn1p">#N/A</definedName>
    <definedName name="MBnc">#N/A</definedName>
    <definedName name="MBvl">#N/A</definedName>
    <definedName name="mc">#N/A</definedName>
    <definedName name="md">#N/A</definedName>
    <definedName name="me">#N/A</definedName>
    <definedName name="MF">#N/A</definedName>
    <definedName name="mg">#N/A</definedName>
    <definedName name="MG_A">#N/A</definedName>
    <definedName name="mg1.">#N/A</definedName>
    <definedName name="mg2.">#N/A</definedName>
    <definedName name="mgh">#N/A</definedName>
    <definedName name="MHDM">#N/A</definedName>
    <definedName name="mmm">#N/A</definedName>
    <definedName name="MNTHTH">#N/A</definedName>
    <definedName name="MNTN">#N/A</definedName>
    <definedName name="MNTT">#N/A</definedName>
    <definedName name="mo" localSheetId="6" hidden="1">{"'Sheet1'!$L$16"}</definedName>
    <definedName name="mo" localSheetId="7" hidden="1">{"'Sheet1'!$L$16"}</definedName>
    <definedName name="moi" localSheetId="6" hidden="1">{"'Sheet1'!$L$16"}</definedName>
    <definedName name="moi" localSheetId="7" hidden="1">{"'Sheet1'!$L$16"}</definedName>
    <definedName name="Morong">#N/A</definedName>
    <definedName name="Morong4054_85">#N/A</definedName>
    <definedName name="morong4054_98">#N/A</definedName>
    <definedName name="Moùng">#N/A</definedName>
    <definedName name="mp1x25">#N/A</definedName>
    <definedName name="MSCT">#N/A</definedName>
    <definedName name="MTC">#N/A</definedName>
    <definedName name="MTC1P">#N/A</definedName>
    <definedName name="MTC3P">#N/A</definedName>
    <definedName name="mtcdg">#N/A</definedName>
    <definedName name="MTCHC">#N/A</definedName>
    <definedName name="MTCMB">#N/A</definedName>
    <definedName name="MTMAC12">#N/A</definedName>
    <definedName name="mtr">#N/A</definedName>
    <definedName name="mtram">#N/A</definedName>
    <definedName name="Mu">#N/A</definedName>
    <definedName name="Mu_">#N/A</definedName>
    <definedName name="MVC">#N/A</definedName>
    <definedName name="myle">#N/A</definedName>
    <definedName name="n">#N/A</definedName>
    <definedName name="n.d1">#N/A</definedName>
    <definedName name="n.d2">#N/A</definedName>
    <definedName name="N1IN">#N/A</definedName>
    <definedName name="n1pig">#N/A</definedName>
    <definedName name="N1pIGnc">#N/A</definedName>
    <definedName name="N1pIGvc">#N/A</definedName>
    <definedName name="N1pIGvl">#N/A</definedName>
    <definedName name="n1pind">#N/A</definedName>
    <definedName name="N1pINDnc">#N/A</definedName>
    <definedName name="N1pINDvc">#N/A</definedName>
    <definedName name="N1pINDvl">#N/A</definedName>
    <definedName name="n1ping">#N/A</definedName>
    <definedName name="N1pINGnc">#N/A</definedName>
    <definedName name="N1pINGvc">#N/A</definedName>
    <definedName name="N1pINGvl">#N/A</definedName>
    <definedName name="n1pint">#N/A</definedName>
    <definedName name="N1pINTnc">#N/A</definedName>
    <definedName name="N1pINTvc">#N/A</definedName>
    <definedName name="N1pINTvl">#N/A</definedName>
    <definedName name="N1pNLnc">#N/A</definedName>
    <definedName name="N1pNLvc">#N/A</definedName>
    <definedName name="N1pNLvl">#N/A</definedName>
    <definedName name="n24nc">#N/A</definedName>
    <definedName name="n24vl">#N/A</definedName>
    <definedName name="n2mignc">#N/A</definedName>
    <definedName name="n2migvl">#N/A</definedName>
    <definedName name="n2min1nc">#N/A</definedName>
    <definedName name="n2min1vl">#N/A</definedName>
    <definedName name="Nam">#N/A</definedName>
    <definedName name="NC">#N/A</definedName>
    <definedName name="nc100a">#N/A</definedName>
    <definedName name="nc1nc">#N/A</definedName>
    <definedName name="NC1P">#N/A</definedName>
    <definedName name="nc1vl">#N/A</definedName>
    <definedName name="nc2.0">#N/A</definedName>
    <definedName name="nc2.1">#N/A</definedName>
    <definedName name="nc2.2">#N/A</definedName>
    <definedName name="nc2.3">#N/A</definedName>
    <definedName name="nc2.4">#N/A</definedName>
    <definedName name="nc2.5">#N/A</definedName>
    <definedName name="nc2.6">#N/A</definedName>
    <definedName name="nc2.7">#N/A</definedName>
    <definedName name="nc2.8">#N/A</definedName>
    <definedName name="nc2.9">#N/A</definedName>
    <definedName name="nc24nc">#N/A</definedName>
    <definedName name="nc24vl">#N/A</definedName>
    <definedName name="nc3.0">#N/A</definedName>
    <definedName name="nc3.1">#N/A</definedName>
    <definedName name="nc3.2">#N/A</definedName>
    <definedName name="nc3.3">#N/A</definedName>
    <definedName name="nc3.4">#N/A</definedName>
    <definedName name="nc3.5">#N/A</definedName>
    <definedName name="nc3.6">#N/A</definedName>
    <definedName name="nc3.7">#N/A</definedName>
    <definedName name="nc3.8">#N/A</definedName>
    <definedName name="nc3.9">#N/A</definedName>
    <definedName name="NC3P">#N/A</definedName>
    <definedName name="nc4.0">#N/A</definedName>
    <definedName name="nc4.1">#N/A</definedName>
    <definedName name="nc4.2">#N/A</definedName>
    <definedName name="nc4.3">#N/A</definedName>
    <definedName name="nc4.4">#N/A</definedName>
    <definedName name="nc4.5">#N/A</definedName>
    <definedName name="nc4.6">#N/A</definedName>
    <definedName name="nc4.7">#N/A</definedName>
    <definedName name="nc4.8">#N/A</definedName>
    <definedName name="nc4.9">#N/A</definedName>
    <definedName name="nc5.0">#N/A</definedName>
    <definedName name="nc5.1">#N/A</definedName>
    <definedName name="nc5.2">#N/A</definedName>
    <definedName name="nc5.3">#N/A</definedName>
    <definedName name="nc5.4">#N/A</definedName>
    <definedName name="nc5.5">#N/A</definedName>
    <definedName name="nc5.6">#N/A</definedName>
    <definedName name="nc5.7">#N/A</definedName>
    <definedName name="nc5.8">#N/A</definedName>
    <definedName name="nc5.9">#N/A</definedName>
    <definedName name="nc6.0">#N/A</definedName>
    <definedName name="nc6.1">#N/A</definedName>
    <definedName name="nc6.2">#N/A</definedName>
    <definedName name="nc6.3">#N/A</definedName>
    <definedName name="nc6.4">#N/A</definedName>
    <definedName name="nc6.5">#N/A</definedName>
    <definedName name="nc6.6">#N/A</definedName>
    <definedName name="nc6.7">#N/A</definedName>
    <definedName name="nc6.8">#N/A</definedName>
    <definedName name="nc6.9">#N/A</definedName>
    <definedName name="nc7.0">#N/A</definedName>
    <definedName name="NCBD">#N/A</definedName>
    <definedName name="NCBD100">#N/A</definedName>
    <definedName name="NCBD200">#N/A</definedName>
    <definedName name="NCBD250">#N/A</definedName>
    <definedName name="NCcap0.7">#N/A</definedName>
    <definedName name="NCcap1">#N/A</definedName>
    <definedName name="nccc2">#N/A</definedName>
    <definedName name="NCCT3p">#N/A</definedName>
    <definedName name="ncdd">#N/A</definedName>
    <definedName name="NCDD2">#N/A</definedName>
    <definedName name="ncdg">#N/A</definedName>
    <definedName name="NCHC">#N/A</definedName>
    <definedName name="Ncol">#N/A</definedName>
    <definedName name="nctr">#N/A</definedName>
    <definedName name="nctram">#N/A</definedName>
    <definedName name="NCVC">#N/A</definedName>
    <definedName name="NCVC_BD">#N/A</definedName>
    <definedName name="NCVC100">#N/A</definedName>
    <definedName name="NCVC200">#N/A</definedName>
    <definedName name="NCVC250">#N/A</definedName>
    <definedName name="NCVC3P">#N/A</definedName>
    <definedName name="nd">#N/A</definedName>
    <definedName name="Ne" localSheetId="6" hidden="1">{"'Sheet1'!$L$16"}</definedName>
    <definedName name="Ne" localSheetId="7" hidden="1">{"'Sheet1'!$L$16"}</definedName>
    <definedName name="neff">#N/A</definedName>
    <definedName name="nenkhidau102">#N/A</definedName>
    <definedName name="nenkhidau120">#N/A</definedName>
    <definedName name="nenkhidau1200">#N/A</definedName>
    <definedName name="nenkhidau200">#N/A</definedName>
    <definedName name="nenkhidau240">#N/A</definedName>
    <definedName name="nenkhidau300">#N/A</definedName>
    <definedName name="nenkhidau360">#N/A</definedName>
    <definedName name="nenkhidau5.5">#N/A</definedName>
    <definedName name="nenkhidau540">#N/A</definedName>
    <definedName name="nenkhidau600">#N/A</definedName>
    <definedName name="nenkhidau660">#N/A</definedName>
    <definedName name="nenkhidau75">#N/A</definedName>
    <definedName name="nenkhidien10">#N/A</definedName>
    <definedName name="nenkhidien150">#N/A</definedName>
    <definedName name="nenkhidien216">#N/A</definedName>
    <definedName name="nenkhidien22">#N/A</definedName>
    <definedName name="nenkhidien270">#N/A</definedName>
    <definedName name="nenkhidien30">#N/A</definedName>
    <definedName name="nenkhidien300">#N/A</definedName>
    <definedName name="nenkhidien5">#N/A</definedName>
    <definedName name="nenkhidien56">#N/A</definedName>
    <definedName name="nenkhidien600">#N/A</definedName>
    <definedName name="nenkhixang11">#N/A</definedName>
    <definedName name="nenkhixang120">#N/A</definedName>
    <definedName name="nenkhixang200">#N/A</definedName>
    <definedName name="nenkhixang25">#N/A</definedName>
    <definedName name="nenkhixang3">#N/A</definedName>
    <definedName name="nenkhixang300">#N/A</definedName>
    <definedName name="nenkhixang40">#N/A</definedName>
    <definedName name="nenkhixang600">#N/A</definedName>
    <definedName name="NET">#N/A</definedName>
    <definedName name="NET_1">#N/A</definedName>
    <definedName name="NET_ANA">#N/A</definedName>
    <definedName name="NET_ANA_1">#N/A</definedName>
    <definedName name="NET_ANA_2">#N/A</definedName>
    <definedName name="ng">#N/A</definedName>
    <definedName name="ng1.">#N/A</definedName>
    <definedName name="ng2.">#N/A</definedName>
    <definedName name="ngau">#N/A</definedName>
    <definedName name="ngu" localSheetId="6" hidden="1">{"'Sheet1'!$L$16"}</definedName>
    <definedName name="ngu" localSheetId="7" hidden="1">{"'Sheet1'!$L$16"}</definedName>
    <definedName name="NH">#N/A</definedName>
    <definedName name="NHAÂN_COÂNG">#N/A</definedName>
    <definedName name="nhn">#N/A</definedName>
    <definedName name="nhnnc">#N/A</definedName>
    <definedName name="nhnvl">#N/A</definedName>
    <definedName name="NHot">#N/A</definedName>
    <definedName name="nhua">#N/A</definedName>
    <definedName name="nhuaduong">#N/A</definedName>
    <definedName name="nig">#N/A</definedName>
    <definedName name="NIG13p">#N/A</definedName>
    <definedName name="nig1p">#N/A</definedName>
    <definedName name="nig3p">#N/A</definedName>
    <definedName name="nightnc">#N/A</definedName>
    <definedName name="nightvl">#N/A</definedName>
    <definedName name="NIGnc">#N/A</definedName>
    <definedName name="nignc1p">#N/A</definedName>
    <definedName name="nignc3p">#N/A</definedName>
    <definedName name="NIGvc">#N/A</definedName>
    <definedName name="NIGvl">#N/A</definedName>
    <definedName name="nigvl1p">#N/A</definedName>
    <definedName name="nigvl3p">#N/A</definedName>
    <definedName name="nin">#N/A</definedName>
    <definedName name="nin14nc3p">#N/A</definedName>
    <definedName name="nin14vl3p">#N/A</definedName>
    <definedName name="nin1903p">#N/A</definedName>
    <definedName name="NIN190nc">#N/A</definedName>
    <definedName name="nin190nc3p">#N/A</definedName>
    <definedName name="NIN190vl">#N/A</definedName>
    <definedName name="nin190vl3p">#N/A</definedName>
    <definedName name="nin1pnc">#N/A</definedName>
    <definedName name="nin1pvl">#N/A</definedName>
    <definedName name="nin2903p">#N/A</definedName>
    <definedName name="nin290nc3p">#N/A</definedName>
    <definedName name="nin290vl3p">#N/A</definedName>
    <definedName name="nin3p">#N/A</definedName>
    <definedName name="nind">#N/A</definedName>
    <definedName name="nind1p">#N/A</definedName>
    <definedName name="nind3p">#N/A</definedName>
    <definedName name="NINDnc">#N/A</definedName>
    <definedName name="nindnc1p">#N/A</definedName>
    <definedName name="nindnc3p">#N/A</definedName>
    <definedName name="NINDvc">#N/A</definedName>
    <definedName name="NINDvl">#N/A</definedName>
    <definedName name="nindvl1p">#N/A</definedName>
    <definedName name="nindvl3p">#N/A</definedName>
    <definedName name="ning1p">#N/A</definedName>
    <definedName name="ningnc1p">#N/A</definedName>
    <definedName name="ningvl1p">#N/A</definedName>
    <definedName name="NINHTHUẬN">#N/A</definedName>
    <definedName name="NINnc">#N/A</definedName>
    <definedName name="ninnc3p">#N/A</definedName>
    <definedName name="nint1p">#N/A</definedName>
    <definedName name="nintnc1p">#N/A</definedName>
    <definedName name="nintvl1p">#N/A</definedName>
    <definedName name="NINvc">#N/A</definedName>
    <definedName name="NINvl">#N/A</definedName>
    <definedName name="ninvl3p">#N/A</definedName>
    <definedName name="nl">#N/A</definedName>
    <definedName name="NL12nc">#N/A</definedName>
    <definedName name="NL12vl">#N/A</definedName>
    <definedName name="nl1p">#N/A</definedName>
    <definedName name="nl3p">#N/A</definedName>
    <definedName name="nlht">#N/A</definedName>
    <definedName name="nlmtc">#N/A</definedName>
    <definedName name="nlnc">#N/A</definedName>
    <definedName name="nlnc3p">#N/A</definedName>
    <definedName name="nlnc3pha">#N/A</definedName>
    <definedName name="NLTK1p">#N/A</definedName>
    <definedName name="nlvl">#N/A</definedName>
    <definedName name="nlvl1">#N/A</definedName>
    <definedName name="nlvl3p">#N/A</definedName>
    <definedName name="Nms">#N/A</definedName>
    <definedName name="nn">#N/A</definedName>
    <definedName name="nn1p">#N/A</definedName>
    <definedName name="nn3p">#N/A</definedName>
    <definedName name="nnn" localSheetId="6" hidden="1">{"'Sheet1'!$L$16"}</definedName>
    <definedName name="nnn" localSheetId="7" hidden="1">{"'Sheet1'!$L$16"}</definedName>
    <definedName name="nnnc">#N/A</definedName>
    <definedName name="nnnc3p">#N/A</definedName>
    <definedName name="nnvl">#N/A</definedName>
    <definedName name="nnvl3p">#N/A</definedName>
    <definedName name="No">#N/A</definedName>
    <definedName name="Np">#N/A</definedName>
    <definedName name="Nq">#N/A</definedName>
    <definedName name="NR_573">#N/A</definedName>
    <definedName name="NR_574">#N/A</definedName>
    <definedName name="NR_575">#N/A</definedName>
    <definedName name="NToS">#N/A</definedName>
    <definedName name="nuoc">#N/A</definedName>
    <definedName name="nv">#N/A</definedName>
    <definedName name="nx">#N/A</definedName>
    <definedName name="nxmtc">#N/A</definedName>
    <definedName name="o" localSheetId="6" hidden="1">{"'Sheet1'!$L$16"}</definedName>
    <definedName name="o" localSheetId="7" hidden="1">{"'Sheet1'!$L$16"}</definedName>
    <definedName name="o_n_phÝ_1__thu_nhËp_th_ng">#N/A</definedName>
    <definedName name="O_TO">#N/A</definedName>
    <definedName name="ong">#N/A</definedName>
    <definedName name="ophom">#N/A</definedName>
    <definedName name="osc">#N/A</definedName>
    <definedName name="OTHER_PANEL">#N/A</definedName>
    <definedName name="otobt6">#N/A</definedName>
    <definedName name="otothung10">#N/A</definedName>
    <definedName name="otothung12">#N/A</definedName>
    <definedName name="otothung12.5">#N/A</definedName>
    <definedName name="otothung2">#N/A</definedName>
    <definedName name="otothung2.5">#N/A</definedName>
    <definedName name="otothung20">#N/A</definedName>
    <definedName name="otothung4">#N/A</definedName>
    <definedName name="otothung5">#N/A</definedName>
    <definedName name="otothung6">#N/A</definedName>
    <definedName name="otothung7">#N/A</definedName>
    <definedName name="ototudo10">#N/A</definedName>
    <definedName name="ototudo12">#N/A</definedName>
    <definedName name="ototudo15">#N/A</definedName>
    <definedName name="ototudo2.5">#N/A</definedName>
    <definedName name="ototudo20">#N/A</definedName>
    <definedName name="ototudo25">#N/A</definedName>
    <definedName name="ototudo27">#N/A</definedName>
    <definedName name="ototudo3.5">#N/A</definedName>
    <definedName name="ototudo4">#N/A</definedName>
    <definedName name="ototudo5">#N/A</definedName>
    <definedName name="ototudo6">#N/A</definedName>
    <definedName name="ototudo7">#N/A</definedName>
    <definedName name="ototudo9">#N/A</definedName>
    <definedName name="ototuoinuoc4">#N/A</definedName>
    <definedName name="ototuoinuoc5">#N/A</definedName>
    <definedName name="ototuoinuoc6">#N/A</definedName>
    <definedName name="ototuoinuoc7">#N/A</definedName>
    <definedName name="Óu75">#N/A</definedName>
    <definedName name="oxy">#N/A</definedName>
    <definedName name="P">#N/A</definedName>
    <definedName name="PA">#N/A</definedName>
    <definedName name="PChe">#N/A</definedName>
    <definedName name="Pd">#N/A</definedName>
    <definedName name="PEJM">#N/A</definedName>
    <definedName name="PF">#N/A</definedName>
    <definedName name="pgia">#N/A</definedName>
    <definedName name="PHAN_DIEN_DZ0.4KV">#N/A</definedName>
    <definedName name="PHAN_DIEN_TBA">#N/A</definedName>
    <definedName name="PHAN_MUA_SAM_DZ0.4KV">#N/A</definedName>
    <definedName name="phatdien10">#N/A</definedName>
    <definedName name="phatdien112">#N/A</definedName>
    <definedName name="phatdien122">#N/A</definedName>
    <definedName name="phatdien15">#N/A</definedName>
    <definedName name="phatdien20">#N/A</definedName>
    <definedName name="phatdien25">#N/A</definedName>
    <definedName name="phatdien30">#N/A</definedName>
    <definedName name="phatdien38">#N/A</definedName>
    <definedName name="phatdien45">#N/A</definedName>
    <definedName name="phatdien5.2">#N/A</definedName>
    <definedName name="phatdien50">#N/A</definedName>
    <definedName name="phatdien60">#N/A</definedName>
    <definedName name="phatdien75">#N/A</definedName>
    <definedName name="phatdien8">#N/A</definedName>
    <definedName name="Phô_lôc_tæng_khèi_l_îng_l_p__Æt_ho_n_th_nh">#N/A</definedName>
    <definedName name="phu_luc_vua">#N/A</definedName>
    <definedName name="phugia">#N/A</definedName>
    <definedName name="pile">#N/A</definedName>
    <definedName name="PileSize">#N/A</definedName>
    <definedName name="PileType">#N/A</definedName>
    <definedName name="PK">#N/A</definedName>
    <definedName name="PL" localSheetId="6" hidden="1">{"'Sheet1'!$L$16"}</definedName>
    <definedName name="PL" localSheetId="7" hidden="1">{"'Sheet1'!$L$16"}</definedName>
    <definedName name="PL_???___P.B.___REST_P.B._????">#N/A</definedName>
    <definedName name="PL_指示燈___P.B.___REST_P.B._壓扣開關">#N/A</definedName>
    <definedName name="PM">#N/A</definedName>
    <definedName name="pp_1XDM">#N/A</definedName>
    <definedName name="pp_3NC">#N/A</definedName>
    <definedName name="pp_3XDM">#N/A</definedName>
    <definedName name="pp_htdl">#N/A</definedName>
    <definedName name="pp1p">#N/A</definedName>
    <definedName name="PRICE">#N/A</definedName>
    <definedName name="PRICE1">#N/A</definedName>
    <definedName name="_xlnm.Print_Area" localSheetId="5">' 54'!$A$1:$X$138</definedName>
    <definedName name="_xlnm.Print_Area" localSheetId="0">'48'!$A$1:$F$47</definedName>
    <definedName name="_xlnm.Print_Area" localSheetId="1">'50'!$A$1:$H$85</definedName>
    <definedName name="_xlnm.Print_Area" localSheetId="2">'51'!$A$1:$E$77</definedName>
    <definedName name="_xlnm.Print_Area" localSheetId="3">'52'!$A$1:$F$52</definedName>
    <definedName name="_xlnm.Print_Area" localSheetId="4">'53'!$A$1:$K$75</definedName>
    <definedName name="_xlnm.Print_Area">#REF!</definedName>
    <definedName name="Print_Area_MI">#N/A</definedName>
    <definedName name="_xlnm.Print_Titles" localSheetId="5">' 54'!$7:$9</definedName>
    <definedName name="_xlnm.Print_Titles" localSheetId="1">'50'!$7:$9</definedName>
    <definedName name="_xlnm.Print_Titles" localSheetId="2">'51'!$7:$8</definedName>
    <definedName name="_xlnm.Print_Titles" localSheetId="3">'52'!$8:$10</definedName>
    <definedName name="_xlnm.Print_Titles" localSheetId="4">'53'!$8:$10</definedName>
    <definedName name="_xlnm.Print_Titles" localSheetId="6">'58'!$8:$12</definedName>
    <definedName name="_xlnm.Print_Titles" localSheetId="7">'59'!$8:$12</definedName>
    <definedName name="_xlnm.Print_Titles" localSheetId="8">'61'!$A:$B,'61'!$6:$10</definedName>
    <definedName name="_xlnm.Print_Titles">#N/A</definedName>
    <definedName name="PRINT_TITLES_MI">#N/A</definedName>
    <definedName name="PRINTA">#N/A</definedName>
    <definedName name="PRINTB">#N/A</definedName>
    <definedName name="PRINTC">#N/A</definedName>
    <definedName name="PROPOSAL">#N/A</definedName>
    <definedName name="PT_Duong">#N/A</definedName>
    <definedName name="ptdg">#N/A</definedName>
    <definedName name="PTDG_cau">#N/A</definedName>
    <definedName name="ptdg_cong">#N/A</definedName>
    <definedName name="PTDG_DCV">#N/A</definedName>
    <definedName name="ptdg_duong">#N/A</definedName>
    <definedName name="ptdg_duong1">#N/A</definedName>
    <definedName name="ptdg_ke">#N/A</definedName>
    <definedName name="PTNC">#N/A</definedName>
    <definedName name="PTST">#N/A</definedName>
    <definedName name="PTVT">#N/A</definedName>
    <definedName name="Pu">#N/A</definedName>
    <definedName name="pvd">#N/A</definedName>
    <definedName name="pw">#N/A</definedName>
    <definedName name="q">#N/A</definedName>
    <definedName name="Q_4">#N/A</definedName>
    <definedName name="qc">#N/A</definedName>
    <definedName name="QD_66">#N/A</definedName>
    <definedName name="qh">#N/A</definedName>
    <definedName name="qlda">#N/A</definedName>
    <definedName name="qq">#N/A</definedName>
    <definedName name="qSF">#N/A</definedName>
    <definedName name="qtdm">#N/A</definedName>
    <definedName name="qu">#N/A</definedName>
    <definedName name="quan.P12" localSheetId="6" hidden="1">{"'Sheet1'!$L$16"}</definedName>
    <definedName name="quan.P12" localSheetId="7" hidden="1">{"'Sheet1'!$L$16"}</definedName>
    <definedName name="quehan">#N/A</definedName>
    <definedName name="qW">#N/A</definedName>
    <definedName name="Qxenang">#N/A</definedName>
    <definedName name="ra11p">#N/A</definedName>
    <definedName name="ra13p">#N/A</definedName>
    <definedName name="rack1">#N/A</definedName>
    <definedName name="rack2">#N/A</definedName>
    <definedName name="rack3">#N/A</definedName>
    <definedName name="rack4">#N/A</definedName>
    <definedName name="Raûi_pheân_tre">#N/A</definedName>
    <definedName name="_xlnm.Recorder">#N/A</definedName>
    <definedName name="RECOUT">#N/A</definedName>
    <definedName name="retÎtettt">#N/A</definedName>
    <definedName name="RFP003A">#N/A</definedName>
    <definedName name="RFP003B">#N/A</definedName>
    <definedName name="RFP003C">#N/A</definedName>
    <definedName name="RFP003D">#N/A</definedName>
    <definedName name="RFP003E">#N/A</definedName>
    <definedName name="RFP003F">#N/A</definedName>
    <definedName name="RL">#N/A</definedName>
    <definedName name="Round">#N/A</definedName>
    <definedName name="rr">#N/A</definedName>
    <definedName name="RT">#N/A</definedName>
    <definedName name="s">#N/A</definedName>
    <definedName name="s.">#N/A</definedName>
    <definedName name="s_0">#N/A</definedName>
    <definedName name="s_1">#N/A</definedName>
    <definedName name="s75F29">#N/A</definedName>
    <definedName name="San_truoc">#N/A</definedName>
    <definedName name="sand">#N/A</definedName>
    <definedName name="sat">#N/A</definedName>
    <definedName name="satCT10">#N/A</definedName>
    <definedName name="SatCThon10">#N/A</definedName>
    <definedName name="SatCTlon10">#N/A</definedName>
    <definedName name="satf10">#N/A</definedName>
    <definedName name="satf27">#N/A</definedName>
    <definedName name="satf6">#N/A</definedName>
    <definedName name="satf8">#N/A</definedName>
    <definedName name="satt">#N/A</definedName>
    <definedName name="sattron">#N/A</definedName>
    <definedName name="satu">#N/A</definedName>
    <definedName name="Sau">#N/A</definedName>
    <definedName name="SB">#N/A</definedName>
    <definedName name="SBBK">#N/A</definedName>
    <definedName name="sc">#N/A</definedName>
    <definedName name="scao98">#N/A</definedName>
    <definedName name="SCH">#N/A</definedName>
    <definedName name="scm">#N/A</definedName>
    <definedName name="scr">#N/A</definedName>
    <definedName name="sd" localSheetId="6" hidden="1">{"'Sheet1'!$L$16"}</definedName>
    <definedName name="sd" localSheetId="7" hidden="1">{"'Sheet1'!$L$16"}</definedName>
    <definedName name="sd1p">#N/A</definedName>
    <definedName name="sd3p">#N/A</definedName>
    <definedName name="SDDL">#N/A</definedName>
    <definedName name="sdf">#N/A</definedName>
    <definedName name="sdfs">#N/A</definedName>
    <definedName name="SDMONG">#N/A</definedName>
    <definedName name="sdo">#N/A</definedName>
    <definedName name="SFAFSDSA">[7]XL4Poppy!$C$9</definedName>
    <definedName name="sfdsfsd" localSheetId="6" hidden="1">{"'Sheet1'!$L$16"}</definedName>
    <definedName name="sfdsfsd" localSheetId="7" hidden="1">{"'Sheet1'!$L$16"}</definedName>
    <definedName name="SFX">#N/A</definedName>
    <definedName name="SFY">#N/A</definedName>
    <definedName name="sg">#N/A</definedName>
    <definedName name="sg1.">#N/A</definedName>
    <definedName name="sg2.">#N/A</definedName>
    <definedName name="sgnc">#N/A</definedName>
    <definedName name="sgvl">#N/A</definedName>
    <definedName name="SH">#N/A</definedName>
    <definedName name="Sheet1">#N/A</definedName>
    <definedName name="sho">#N/A</definedName>
    <definedName name="sht">#N/A</definedName>
    <definedName name="sht1p">#N/A</definedName>
    <definedName name="sht3p">#N/A</definedName>
    <definedName name="sieucao">#N/A</definedName>
    <definedName name="SIZE">#N/A</definedName>
    <definedName name="skd">#N/A</definedName>
    <definedName name="SL_CRD">#N/A</definedName>
    <definedName name="SL_CRS">#N/A</definedName>
    <definedName name="SL_CS">#N/A</definedName>
    <definedName name="SL_DD">#N/A</definedName>
    <definedName name="sn">#N/A</definedName>
    <definedName name="so">#N/A</definedName>
    <definedName name="soc3p">#N/A</definedName>
    <definedName name="socl">#N/A</definedName>
    <definedName name="soho">#N/A</definedName>
    <definedName name="SoilType">#N/A</definedName>
    <definedName name="Solan">#N/A</definedName>
    <definedName name="SOLUONG">#N/A</definedName>
    <definedName name="SORT">#N/A</definedName>
    <definedName name="SORT_AREA">#N/A</definedName>
    <definedName name="SP">#N/A</definedName>
    <definedName name="Spanner_Auto_File">"C:\My Documents\tinh cdo.x2a"</definedName>
    <definedName name="SPEC">#N/A</definedName>
    <definedName name="SPECSUMMARY">#N/A</definedName>
    <definedName name="spk1p">#N/A</definedName>
    <definedName name="spk3p">#N/A</definedName>
    <definedName name="SQ">#N/A</definedName>
    <definedName name="ST">#N/A</definedName>
    <definedName name="st1p">#N/A</definedName>
    <definedName name="st3p">#N/A</definedName>
    <definedName name="Start_1">#N/A</definedName>
    <definedName name="Start_10">#N/A</definedName>
    <definedName name="Start_11">#N/A</definedName>
    <definedName name="Start_12">#N/A</definedName>
    <definedName name="Start_13">#N/A</definedName>
    <definedName name="Start_2">#N/A</definedName>
    <definedName name="Start_3">#N/A</definedName>
    <definedName name="Start_4">#N/A</definedName>
    <definedName name="Start_5">#N/A</definedName>
    <definedName name="Start_6">#N/A</definedName>
    <definedName name="Start_7">#N/A</definedName>
    <definedName name="Start_8">#N/A</definedName>
    <definedName name="Start_9">#N/A</definedName>
    <definedName name="str">#N/A</definedName>
    <definedName name="sub">#N/A</definedName>
    <definedName name="SUMMARY">#N/A</definedName>
    <definedName name="sur">#N/A</definedName>
    <definedName name="sv">#N/A</definedName>
    <definedName name="svn">#N/A</definedName>
    <definedName name="t">#N/A</definedName>
    <definedName name="T.nhËp">#N/A</definedName>
    <definedName name="t_1">#N/A</definedName>
    <definedName name="T_dat">#N/A</definedName>
    <definedName name="t101p">#N/A</definedName>
    <definedName name="t103p">#N/A</definedName>
    <definedName name="t105mnc">#N/A</definedName>
    <definedName name="t10m">#N/A</definedName>
    <definedName name="T10nc">#N/A</definedName>
    <definedName name="t10nc1p">#N/A</definedName>
    <definedName name="t10ncm">#N/A</definedName>
    <definedName name="T10vc">#N/A</definedName>
    <definedName name="T10vl">#N/A</definedName>
    <definedName name="t10vl1p">#N/A</definedName>
    <definedName name="t121p">#N/A</definedName>
    <definedName name="t123p">#N/A</definedName>
    <definedName name="t12m">#N/A</definedName>
    <definedName name="t12mnc">#N/A</definedName>
    <definedName name="T12nc">#N/A</definedName>
    <definedName name="t12nc3p">#N/A</definedName>
    <definedName name="t12ncm">#N/A</definedName>
    <definedName name="T12vc">#N/A</definedName>
    <definedName name="T12vl">#N/A</definedName>
    <definedName name="t12vl3p">#N/A</definedName>
    <definedName name="t141p">#N/A</definedName>
    <definedName name="t143p">#N/A</definedName>
    <definedName name="t14m">#N/A</definedName>
    <definedName name="t14mnc">#N/A</definedName>
    <definedName name="T14nc">#N/A</definedName>
    <definedName name="t14nc3p">#N/A</definedName>
    <definedName name="t14ncm">#N/A</definedName>
    <definedName name="T14vc">#N/A</definedName>
    <definedName name="T14vl">#N/A</definedName>
    <definedName name="t14vl3p">#N/A</definedName>
    <definedName name="T203P">#N/A</definedName>
    <definedName name="t20m">#N/A</definedName>
    <definedName name="t20ncm">#N/A</definedName>
    <definedName name="t7m">#N/A</definedName>
    <definedName name="t7nc">#N/A</definedName>
    <definedName name="t7vl">#N/A</definedName>
    <definedName name="t84mnc">#N/A</definedName>
    <definedName name="t8m">#N/A</definedName>
    <definedName name="t8nc">#N/A</definedName>
    <definedName name="t8vl">#N/A</definedName>
    <definedName name="ta">#N/A</definedName>
    <definedName name="tadao">#N/A</definedName>
    <definedName name="Taikhoan">#N/A</definedName>
    <definedName name="Tam">#N/A</definedName>
    <definedName name="TAMTINH">#N/A</definedName>
    <definedName name="TaxTV">10%</definedName>
    <definedName name="TaxXL">5%</definedName>
    <definedName name="tb">#N/A</definedName>
    <definedName name="TBA">#N/A</definedName>
    <definedName name="tbagd1">#N/A</definedName>
    <definedName name="tbdd1p">#N/A</definedName>
    <definedName name="tbdd3p">#N/A</definedName>
    <definedName name="tbddsdl">#N/A</definedName>
    <definedName name="TBI">#N/A</definedName>
    <definedName name="tbtr">#N/A</definedName>
    <definedName name="tbtram">#N/A</definedName>
    <definedName name="TC">#N/A</definedName>
    <definedName name="TC_NHANH1">#N/A</definedName>
    <definedName name="Tchuan">#N/A</definedName>
    <definedName name="tcxxnc">#N/A</definedName>
    <definedName name="td">#N/A</definedName>
    <definedName name="td10vl">#N/A</definedName>
    <definedName name="td12nc">#N/A</definedName>
    <definedName name="TD12vl">#N/A</definedName>
    <definedName name="td1cnc">#N/A</definedName>
    <definedName name="td1cvl">#N/A</definedName>
    <definedName name="td1p">#N/A</definedName>
    <definedName name="TD1p1nc">#N/A</definedName>
    <definedName name="td1p1vc">#N/A</definedName>
    <definedName name="TD1p1vl">#N/A</definedName>
    <definedName name="TD1p2nc">#N/A</definedName>
    <definedName name="TD1p2vc">#N/A</definedName>
    <definedName name="TD1p2vl">#N/A</definedName>
    <definedName name="TD1pnc">#N/A</definedName>
    <definedName name="TD1pvl">#N/A</definedName>
    <definedName name="td3p">#N/A</definedName>
    <definedName name="tdc84nc">#N/A</definedName>
    <definedName name="tdcnc">#N/A</definedName>
    <definedName name="TDctnc">#N/A</definedName>
    <definedName name="TDctvc">#N/A</definedName>
    <definedName name="TDctvl">#N/A</definedName>
    <definedName name="tddt">#N/A</definedName>
    <definedName name="tdgnc">#N/A</definedName>
    <definedName name="tdgvl">#N/A</definedName>
    <definedName name="tdhtnc">#N/A</definedName>
    <definedName name="tdhtvl">#N/A</definedName>
    <definedName name="tdia">#N/A</definedName>
    <definedName name="TDmnc">#N/A</definedName>
    <definedName name="TDmvc">#N/A</definedName>
    <definedName name="TDmvl">#N/A</definedName>
    <definedName name="tdnc">#N/A</definedName>
    <definedName name="tdnc1p">#N/A</definedName>
    <definedName name="tdnc3p">#N/A</definedName>
    <definedName name="tdo">#N/A</definedName>
    <definedName name="tdt">#N/A</definedName>
    <definedName name="tdt1pnc">#N/A</definedName>
    <definedName name="tdt1pvl">#N/A</definedName>
    <definedName name="tdt2cnc">#N/A</definedName>
    <definedName name="tdt2cvl">#N/A</definedName>
    <definedName name="tdtr2cnc">#N/A</definedName>
    <definedName name="tdtr2cvl">#N/A</definedName>
    <definedName name="tdtrnc">#N/A</definedName>
    <definedName name="tdtrvl">#N/A</definedName>
    <definedName name="tdvl">#N/A</definedName>
    <definedName name="tdvl1p">#N/A</definedName>
    <definedName name="tdvl3p">#N/A</definedName>
    <definedName name="TG">#N/A</definedName>
    <definedName name="th">#N/A</definedName>
    <definedName name="th3x15">#N/A</definedName>
    <definedName name="tha" localSheetId="6" hidden="1">{"'Sheet1'!$L$16"}</definedName>
    <definedName name="tha" localSheetId="7" hidden="1">{"'Sheet1'!$L$16"}</definedName>
    <definedName name="THANH" localSheetId="6" hidden="1">{"'Sheet1'!$L$16"}</definedName>
    <definedName name="THANH" localSheetId="7" hidden="1">{"'Sheet1'!$L$16"}</definedName>
    <definedName name="ThanhXuan110">#N/A</definedName>
    <definedName name="ThaoCauCu">#N/A</definedName>
    <definedName name="thdt">#N/A</definedName>
    <definedName name="thep10">#N/A</definedName>
    <definedName name="thep18">#N/A</definedName>
    <definedName name="thepA2">#N/A</definedName>
    <definedName name="thepbuoc">#N/A</definedName>
    <definedName name="thephinh">#N/A</definedName>
    <definedName name="thepma">10500</definedName>
    <definedName name="theptam">#N/A</definedName>
    <definedName name="thepU">#N/A</definedName>
    <definedName name="THGO1pnc">#N/A</definedName>
    <definedName name="thht">#N/A</definedName>
    <definedName name="THI">#N/A</definedName>
    <definedName name="thinh">#N/A</definedName>
    <definedName name="THK">#N/A</definedName>
    <definedName name="THKP160">#N/A</definedName>
    <definedName name="thkp3">#N/A</definedName>
    <definedName name="THL">#N/A</definedName>
    <definedName name="Thnghiem">#N/A</definedName>
    <definedName name="Thop">#N/A</definedName>
    <definedName name="THop2">#N/A</definedName>
    <definedName name="THT">#N/A</definedName>
    <definedName name="THToanBo">#N/A</definedName>
    <definedName name="THtoanbo2">#N/A</definedName>
    <definedName name="thtr15">#N/A</definedName>
    <definedName name="thtt">#N/A</definedName>
    <definedName name="thu" localSheetId="6" hidden="1">{"'Sheet1'!$L$16"}</definedName>
    <definedName name="thu" localSheetId="7" hidden="1">{"'Sheet1'!$L$16"}</definedName>
    <definedName name="thucthanh">#N/A</definedName>
    <definedName name="thue">#N/A</definedName>
    <definedName name="thuy" localSheetId="6" hidden="1">{"'Sheet1'!$L$16"}</definedName>
    <definedName name="thuy" localSheetId="7" hidden="1">{"'Sheet1'!$L$16"}</definedName>
    <definedName name="THUYETMINH">#N/A</definedName>
    <definedName name="ti">#N/A</definedName>
    <definedName name="Tien">#N/A</definedName>
    <definedName name="Tien_do">#N/A</definedName>
    <definedName name="TIENLUONG">#N/A</definedName>
    <definedName name="Tiepdia">#N/A</definedName>
    <definedName name="Tiepdiama">9500</definedName>
    <definedName name="TIEU_HAO_VAT_TU_DZ0.4KV">#N/A</definedName>
    <definedName name="TIEU_HAO_VAT_TU_DZ22KV">#N/A</definedName>
    <definedName name="TIEU_HAO_VAT_TU_TBA">#N/A</definedName>
    <definedName name="Tim_cong">#N/A</definedName>
    <definedName name="Tim_lan_xuat_hien">#N/A</definedName>
    <definedName name="tim_xuat_hien">#N/A</definedName>
    <definedName name="tinhqt">#N/A</definedName>
    <definedName name="TITAN">#N/A</definedName>
    <definedName name="TK">#N/A</definedName>
    <definedName name="TKP">#N/A</definedName>
    <definedName name="tkpdt">#N/A</definedName>
    <definedName name="TL">#N/A</definedName>
    <definedName name="TLAC120">#N/A</definedName>
    <definedName name="TLAC35">#N/A</definedName>
    <definedName name="TLAC50">#N/A</definedName>
    <definedName name="TLAC70">#N/A</definedName>
    <definedName name="TLAC95">#N/A</definedName>
    <definedName name="TLTT_KHO1">#N/A</definedName>
    <definedName name="TLTT_UOT1">#N/A</definedName>
    <definedName name="TLTT_UOT2">#N/A</definedName>
    <definedName name="TLTT_UOT3">#N/A</definedName>
    <definedName name="TLTT_UOT4">#N/A</definedName>
    <definedName name="TLTT_UOT5">#N/A</definedName>
    <definedName name="TLTT_UOT6">#N/A</definedName>
    <definedName name="TLTT_UOT7">#N/A</definedName>
    <definedName name="TM">#N/A</definedName>
    <definedName name="TN_b_qu_n">#N/A</definedName>
    <definedName name="tn1pinnc">#N/A</definedName>
    <definedName name="tn2mhnnc">#N/A</definedName>
    <definedName name="TNCM">#N/A</definedName>
    <definedName name="tnhnnc">#N/A</definedName>
    <definedName name="tnignc">#N/A</definedName>
    <definedName name="tnin190nc">#N/A</definedName>
    <definedName name="tnlnc">#N/A</definedName>
    <definedName name="tnnnc">#N/A</definedName>
    <definedName name="tno">#N/A</definedName>
    <definedName name="ton">#N/A</definedName>
    <definedName name="TONG_GIA_TRI_CONG_TRINH">#N/A</definedName>
    <definedName name="TONG_HOP_THI_NGHIEM_DZ0.4KV">#N/A</definedName>
    <definedName name="TONG_HOP_THI_NGHIEM_DZ22KV">#N/A</definedName>
    <definedName name="TONG_KE_DZ0.4KV">#N/A</definedName>
    <definedName name="TONG_KE_TBA">#N/A</definedName>
    <definedName name="tongdt">#N/A</definedName>
    <definedName name="TONGDUTOAN">#N/A</definedName>
    <definedName name="totb">#N/A</definedName>
    <definedName name="totb1">#N/A</definedName>
    <definedName name="totb2">#N/A</definedName>
    <definedName name="totb3">#N/A</definedName>
    <definedName name="totb4">#N/A</definedName>
    <definedName name="totb5">#N/A</definedName>
    <definedName name="totb6">#N/A</definedName>
    <definedName name="TPLRP">#N/A</definedName>
    <definedName name="TR15HT">#N/A</definedName>
    <definedName name="TR16HT">#N/A</definedName>
    <definedName name="TR19HT">#N/A</definedName>
    <definedName name="tr1x15">#N/A</definedName>
    <definedName name="TR20HT">#N/A</definedName>
    <definedName name="tr3x100">#N/A</definedName>
    <definedName name="Tra_Cot">#N/A</definedName>
    <definedName name="Tra_DM_su_dung">#N/A</definedName>
    <definedName name="Tra_DM_su_dung_cau">#N/A</definedName>
    <definedName name="Tra_don_gia_KS">#N/A</definedName>
    <definedName name="Tra_DTCT">#N/A</definedName>
    <definedName name="Tra_gia_VLKS">#N/A</definedName>
    <definedName name="Tra_gtxl_cong">#N/A</definedName>
    <definedName name="Tra_KS">#N/A</definedName>
    <definedName name="Tra_phan_tram">#N/A</definedName>
    <definedName name="Tra_ten_cong">#N/A</definedName>
    <definedName name="Tra_tim_hang_mucPT_trung">#N/A</definedName>
    <definedName name="TRA_VAT_LIEU">#N/A</definedName>
    <definedName name="tra_vat_lieu1">#N/A</definedName>
    <definedName name="TRA_VL">#N/A</definedName>
    <definedName name="tra_VL_1">#N/A</definedName>
    <definedName name="tra_vl1">#N/A</definedName>
    <definedName name="traA103">#N/A</definedName>
    <definedName name="TRADE2">#N/A</definedName>
    <definedName name="tram">#N/A</definedName>
    <definedName name="tram100">#N/A</definedName>
    <definedName name="tram1x25">#N/A</definedName>
    <definedName name="tramatcong1">#N/A</definedName>
    <definedName name="tramatcong2">#N/A</definedName>
    <definedName name="tramtbtn25">#N/A</definedName>
    <definedName name="tramtbtn30">#N/A</definedName>
    <definedName name="tramtbtn40">#N/A</definedName>
    <definedName name="tramtbtn50">#N/A</definedName>
    <definedName name="tramtbtn60">#N/A</definedName>
    <definedName name="tramtbtn80">#N/A</definedName>
    <definedName name="tranhietdo">#N/A</definedName>
    <definedName name="TRANSFORMER">#N/A</definedName>
    <definedName name="TraQ">#N/A</definedName>
    <definedName name="TraTH">#N/A</definedName>
    <definedName name="TRAvH">#N/A</definedName>
    <definedName name="TRAVL">#N/A</definedName>
    <definedName name="tronbetong100">#N/A</definedName>
    <definedName name="tronbetong1150">#N/A</definedName>
    <definedName name="tronbetong150">#N/A</definedName>
    <definedName name="tronbetong1600">#N/A</definedName>
    <definedName name="tronbetong200">#N/A</definedName>
    <definedName name="tronbetong250">#N/A</definedName>
    <definedName name="tronbetong425">#N/A</definedName>
    <definedName name="tronbetong500">#N/A</definedName>
    <definedName name="tronbetong800">#N/A</definedName>
    <definedName name="tronvua110">#N/A</definedName>
    <definedName name="tronvua150">#N/A</definedName>
    <definedName name="tronvua200">#N/A</definedName>
    <definedName name="tronvua250">#N/A</definedName>
    <definedName name="tronvua325">#N/A</definedName>
    <definedName name="tronvua80">#N/A</definedName>
    <definedName name="trt">#N/A</definedName>
    <definedName name="tru10mtc">#N/A</definedName>
    <definedName name="tru8mtc">#N/A</definedName>
    <definedName name="TT">#N/A</definedName>
    <definedName name="TT_1P">#N/A</definedName>
    <definedName name="TT_3p">#N/A</definedName>
    <definedName name="TT_cot">#N/A</definedName>
    <definedName name="tt1pnc">#N/A</definedName>
    <definedName name="tt1pvl">#N/A</definedName>
    <definedName name="tt3pnc">#N/A</definedName>
    <definedName name="tt3pvl">#N/A</definedName>
    <definedName name="ttam">#N/A</definedName>
    <definedName name="ttao">#N/A</definedName>
    <definedName name="ttbt">#N/A</definedName>
    <definedName name="TTDD">#N/A</definedName>
    <definedName name="TTDD1P">#N/A</definedName>
    <definedName name="TTDD3P">#N/A</definedName>
    <definedName name="ttdd3pct">#N/A</definedName>
    <definedName name="TTDDCT3p">#N/A</definedName>
    <definedName name="TTDKKH">#N/A</definedName>
    <definedName name="tthi">#N/A</definedName>
    <definedName name="TTK3p">#N/A</definedName>
    <definedName name="ttronmk">#N/A</definedName>
    <definedName name="ttt">#N/A</definedName>
    <definedName name="tttb">#N/A</definedName>
    <definedName name="TTTR">#N/A</definedName>
    <definedName name="tu">#N/A</definedName>
    <definedName name="tudo">#N/A</definedName>
    <definedName name="TuVan">#N/A</definedName>
    <definedName name="tuyennhanh" localSheetId="6" hidden="1">{"'Sheet1'!$L$16"}</definedName>
    <definedName name="tuyennhanh" localSheetId="7" hidden="1">{"'Sheet1'!$L$16"}</definedName>
    <definedName name="tv75nc">#N/A</definedName>
    <definedName name="tv75vl">#N/A</definedName>
    <definedName name="TX">#N/A</definedName>
    <definedName name="tx1pignc">#N/A</definedName>
    <definedName name="tx1pindnc">#N/A</definedName>
    <definedName name="tx1pingnc">#N/A</definedName>
    <definedName name="tx1pintnc">#N/A</definedName>
    <definedName name="tx1pitnc">#N/A</definedName>
    <definedName name="tx2mhnnc">#N/A</definedName>
    <definedName name="tx2mitnc">#N/A</definedName>
    <definedName name="txhnnc">#N/A</definedName>
    <definedName name="txig1nc">#N/A</definedName>
    <definedName name="txin190nc">#N/A</definedName>
    <definedName name="txinnc">#N/A</definedName>
    <definedName name="txit1nc">#N/A</definedName>
    <definedName name="TY">#N/A</definedName>
    <definedName name="ty_le">#N/A</definedName>
    <definedName name="Ty_Le_1">#N/A</definedName>
    <definedName name="ty_le_BTN">#N/A</definedName>
    <definedName name="Ty_le1">#N/A</definedName>
    <definedName name="ui">#N/A</definedName>
    <definedName name="v" localSheetId="6" hidden="1">{"'Sheet1'!$L$16"}</definedName>
    <definedName name="v" localSheetId="7" hidden="1">{"'Sheet1'!$L$16"}</definedName>
    <definedName name="V_1">#N/A</definedName>
    <definedName name="V_2">#N/A</definedName>
    <definedName name="V_3">#N/A</definedName>
    <definedName name="V_4">#N/A</definedName>
    <definedName name="VA">#N/A</definedName>
    <definedName name="VAÄT_LIEÄU">"ATRAM"</definedName>
    <definedName name="VAN_CHUYEN_DUONG_DAI_DZ0.4KV">#N/A</definedName>
    <definedName name="VAN_CHUYEN_DUONG_DAI_DZ22KV">#N/A</definedName>
    <definedName name="VAN_CHUYEN_DUONG_DAI_TBA">#N/A</definedName>
    <definedName name="VAN_CHUYEN_VAT_TU_CHUNG">#N/A</definedName>
    <definedName name="VAN_TRUNG_CHUYEN_VAT_TU_CHUNG">#N/A</definedName>
    <definedName name="VanChuyenDam">#N/A</definedName>
    <definedName name="vanthang0.3">#N/A</definedName>
    <definedName name="vanthang0.5">#N/A</definedName>
    <definedName name="vanthang2">#N/A</definedName>
    <definedName name="VARIINST">#N/A</definedName>
    <definedName name="VARIPURC">#N/A</definedName>
    <definedName name="vat">5</definedName>
    <definedName name="VAT_LIEU_DEN_CHAN_CONG_TRINH">#N/A</definedName>
    <definedName name="VC">#N/A</definedName>
    <definedName name="vc3.">#N/A</definedName>
    <definedName name="vca">#N/A</definedName>
    <definedName name="vccot">#N/A</definedName>
    <definedName name="vccot.">#N/A</definedName>
    <definedName name="vcdbt">#N/A</definedName>
    <definedName name="vcdc.">#N/A</definedName>
    <definedName name="vcdd">#N/A</definedName>
    <definedName name="vcdd_tba">#N/A</definedName>
    <definedName name="VCDD1P">#N/A</definedName>
    <definedName name="VCDD3p">#N/A</definedName>
    <definedName name="VCDDCT3p">#N/A</definedName>
    <definedName name="VCDDMBA">#N/A</definedName>
    <definedName name="vcdt">#N/A</definedName>
    <definedName name="vcdtb">#N/A</definedName>
    <definedName name="VCHT">#N/A</definedName>
    <definedName name="vcsat">#N/A</definedName>
    <definedName name="vctb">#N/A</definedName>
    <definedName name="VCTT">#N/A</definedName>
    <definedName name="VCVBT1">#N/A</definedName>
    <definedName name="VCVBT2">#N/A</definedName>
    <definedName name="vcxa">#N/A</definedName>
    <definedName name="vd">#N/A</definedName>
    <definedName name="vd3p">#N/A</definedName>
    <definedName name="VDCLY">#N/A</definedName>
    <definedName name="vdkt">#N/A</definedName>
    <definedName name="vinhlong" localSheetId="6" hidden="1">{"'Sheet1'!$L$16"}</definedName>
    <definedName name="vinhlong" localSheetId="7" hidden="1">{"'Sheet1'!$L$16"}</definedName>
    <definedName name="vkds">#N/A</definedName>
    <definedName name="vktc">#N/A</definedName>
    <definedName name="VL">#N/A</definedName>
    <definedName name="vl100a">#N/A</definedName>
    <definedName name="VL1P">#N/A</definedName>
    <definedName name="VL3P">#N/A</definedName>
    <definedName name="Vlcap0.7">#N/A</definedName>
    <definedName name="VLcap1">#N/A</definedName>
    <definedName name="VLCT3p">#N/A</definedName>
    <definedName name="vldd">#N/A</definedName>
    <definedName name="vldg">#N/A</definedName>
    <definedName name="vldn400">#N/A</definedName>
    <definedName name="vldn600">#N/A</definedName>
    <definedName name="VLHC">#N/A</definedName>
    <definedName name="VLIEU">#N/A</definedName>
    <definedName name="VLM">#N/A</definedName>
    <definedName name="vltco">#N/A</definedName>
    <definedName name="vltr">#N/A</definedName>
    <definedName name="vltram">#N/A</definedName>
    <definedName name="vm">#N/A</definedName>
    <definedName name="vm1.">#N/A</definedName>
    <definedName name="vm2.">#N/A</definedName>
    <definedName name="vn1.">#N/A</definedName>
    <definedName name="vn2.">#N/A</definedName>
    <definedName name="VNM">#N/A</definedName>
    <definedName name="voi">#N/A</definedName>
    <definedName name="Vr">#N/A</definedName>
    <definedName name="vr3p">#N/A</definedName>
    <definedName name="VT">#N/A</definedName>
    <definedName name="vt1pbs">#N/A</definedName>
    <definedName name="vtbs">#N/A</definedName>
    <definedName name="Vu">#N/A</definedName>
    <definedName name="Vu_">#N/A</definedName>
    <definedName name="W">#N/A</definedName>
    <definedName name="wl">#N/A</definedName>
    <definedName name="WLX">#N/A</definedName>
    <definedName name="WLY">#N/A</definedName>
    <definedName name="WOT">#N/A</definedName>
    <definedName name="WPX">#N/A</definedName>
    <definedName name="WPY">#N/A</definedName>
    <definedName name="wrn.aaa." localSheetId="6" hidden="1">{#N/A,#N/A,FALSE,"Sheet1";#N/A,#N/A,FALSE,"Sheet1";#N/A,#N/A,FALSE,"Sheet1"}</definedName>
    <definedName name="wrn.aaa." localSheetId="7" hidden="1">{#N/A,#N/A,FALSE,"Sheet1";#N/A,#N/A,FALSE,"Sheet1";#N/A,#N/A,FALSE,"Sheet1"}</definedName>
    <definedName name="wrn.chi._.tiÆt." localSheetId="6" hidden="1">{#N/A,#N/A,FALSE,"Chi tiÆt"}</definedName>
    <definedName name="wrn.chi._.tiÆt." localSheetId="7" hidden="1">{#N/A,#N/A,FALSE,"Chi tiÆt"}</definedName>
    <definedName name="wrn.cong." localSheetId="6" hidden="1">{#N/A,#N/A,FALSE,"Sheet1"}</definedName>
    <definedName name="wrn.cong." localSheetId="7" hidden="1">{#N/A,#N/A,FALSE,"Sheet1"}</definedName>
    <definedName name="Ws">#N/A</definedName>
    <definedName name="Wss">#N/A</definedName>
    <definedName name="Wst">#N/A</definedName>
    <definedName name="wt">#N/A</definedName>
    <definedName name="WX">#N/A</definedName>
    <definedName name="WY">#N/A</definedName>
    <definedName name="x">#N/A</definedName>
    <definedName name="x1_">#N/A</definedName>
    <definedName name="x17dnc">#N/A</definedName>
    <definedName name="x17dvl">#N/A</definedName>
    <definedName name="x17knc">#N/A</definedName>
    <definedName name="x17kvl">#N/A</definedName>
    <definedName name="X1pFCOnc">#N/A</definedName>
    <definedName name="X1pFCOvc">#N/A</definedName>
    <definedName name="X1pFCOvl">#N/A</definedName>
    <definedName name="X1pIGnc">#N/A</definedName>
    <definedName name="X1pIGvc">#N/A</definedName>
    <definedName name="X1pIGvl">#N/A</definedName>
    <definedName name="x1pind">#N/A</definedName>
    <definedName name="X1pINDnc">#N/A</definedName>
    <definedName name="X1pINDvc">#N/A</definedName>
    <definedName name="X1pINDvl">#N/A</definedName>
    <definedName name="x1ping">#N/A</definedName>
    <definedName name="X1pINGnc">#N/A</definedName>
    <definedName name="X1pINGvc">#N/A</definedName>
    <definedName name="X1pINGvl">#N/A</definedName>
    <definedName name="x1pint">#N/A</definedName>
    <definedName name="X1pINTnc">#N/A</definedName>
    <definedName name="X1pINTvc">#N/A</definedName>
    <definedName name="X1pINTvl">#N/A</definedName>
    <definedName name="X1pITnc">#N/A</definedName>
    <definedName name="X1pITvc">#N/A</definedName>
    <definedName name="X1pITvl">#N/A</definedName>
    <definedName name="x2_">#N/A</definedName>
    <definedName name="x20knc">#N/A</definedName>
    <definedName name="x20kvl">#N/A</definedName>
    <definedName name="x22knc">#N/A</definedName>
    <definedName name="x22kvl">#N/A</definedName>
    <definedName name="x2mig1nc">#N/A</definedName>
    <definedName name="x2mig1vl">#N/A</definedName>
    <definedName name="x2min1nc">#N/A</definedName>
    <definedName name="x2min1vl">#N/A</definedName>
    <definedName name="x2mit1vl">#N/A</definedName>
    <definedName name="x2mitnc">#N/A</definedName>
    <definedName name="x4.1.1">#N/A</definedName>
    <definedName name="x4.3.21">#N/A</definedName>
    <definedName name="x4.3.22">#N/A</definedName>
    <definedName name="xa">#N/A</definedName>
    <definedName name="xaydung">#N/A</definedName>
    <definedName name="XB_80">#N/A</definedName>
    <definedName name="XCCT">0.5</definedName>
    <definedName name="xd0.6">#N/A</definedName>
    <definedName name="xd1.3">#N/A</definedName>
    <definedName name="xd1.5">#N/A</definedName>
    <definedName name="xdra">#N/A</definedName>
    <definedName name="xdsnc">#N/A</definedName>
    <definedName name="xdsvl">#N/A</definedName>
    <definedName name="XEMAY">#N/A</definedName>
    <definedName name="xetuoinhua190">#N/A</definedName>
    <definedName name="xfco">#N/A</definedName>
    <definedName name="xfco3p">#N/A</definedName>
    <definedName name="XFCOnc">#N/A</definedName>
    <definedName name="xfconc3p">#N/A</definedName>
    <definedName name="xfcotnc">#N/A</definedName>
    <definedName name="xfcotvl">#N/A</definedName>
    <definedName name="XFCOvc">#N/A</definedName>
    <definedName name="XFCOvl">#N/A</definedName>
    <definedName name="xfcovl3p">#N/A</definedName>
    <definedName name="xfnc">#N/A</definedName>
    <definedName name="xfvl">#N/A</definedName>
    <definedName name="xh">#N/A</definedName>
    <definedName name="xhn">#N/A</definedName>
    <definedName name="xhnnc">#N/A</definedName>
    <definedName name="xhnvl">#N/A</definedName>
    <definedName name="xi">#N/A</definedName>
    <definedName name="xig">#N/A</definedName>
    <definedName name="xig1">#N/A</definedName>
    <definedName name="XIG1nc">#N/A</definedName>
    <definedName name="xig1p">#N/A</definedName>
    <definedName name="xig1pnc">#N/A</definedName>
    <definedName name="xig1pvl">#N/A</definedName>
    <definedName name="XIG1vl">#N/A</definedName>
    <definedName name="xig2nc">#N/A</definedName>
    <definedName name="xig2vl">#N/A</definedName>
    <definedName name="xig3p">#N/A</definedName>
    <definedName name="xiggnc">#N/A</definedName>
    <definedName name="xiggvl">#N/A</definedName>
    <definedName name="XIGnc">#N/A</definedName>
    <definedName name="xignc3p">#N/A</definedName>
    <definedName name="XIGvc">#N/A</definedName>
    <definedName name="XIGvl">#N/A</definedName>
    <definedName name="xigvl3p">#N/A</definedName>
    <definedName name="ximang">#N/A</definedName>
    <definedName name="xin">#N/A</definedName>
    <definedName name="xin190">#N/A</definedName>
    <definedName name="xin1903p">#N/A</definedName>
    <definedName name="XIN190nc">#N/A</definedName>
    <definedName name="xin190nc3p">#N/A</definedName>
    <definedName name="XIN190vc">#N/A</definedName>
    <definedName name="XIN190vl">#N/A</definedName>
    <definedName name="xin190vl3p">#N/A</definedName>
    <definedName name="xin2903p">#N/A</definedName>
    <definedName name="xin290nc3p">#N/A</definedName>
    <definedName name="xin290vl3p">#N/A</definedName>
    <definedName name="xin3p">#N/A</definedName>
    <definedName name="xin901nc">#N/A</definedName>
    <definedName name="xin901vl">#N/A</definedName>
    <definedName name="xind">#N/A</definedName>
    <definedName name="xind1p">#N/A</definedName>
    <definedName name="xind1pnc">#N/A</definedName>
    <definedName name="xind1pvl">#N/A</definedName>
    <definedName name="xind3p">#N/A</definedName>
    <definedName name="XINDnc">#N/A</definedName>
    <definedName name="xindnc1p">#N/A</definedName>
    <definedName name="xindnc3p">#N/A</definedName>
    <definedName name="XINDvc">#N/A</definedName>
    <definedName name="XINDvl">#N/A</definedName>
    <definedName name="xindvl1p">#N/A</definedName>
    <definedName name="xindvl3p">#N/A</definedName>
    <definedName name="xing1p">#N/A</definedName>
    <definedName name="xing1pnc">#N/A</definedName>
    <definedName name="xing1pvl">#N/A</definedName>
    <definedName name="xingnc1p">#N/A</definedName>
    <definedName name="xingvl1p">#N/A</definedName>
    <definedName name="XINnc">#N/A</definedName>
    <definedName name="xinnc3p">#N/A</definedName>
    <definedName name="xint1p">#N/A</definedName>
    <definedName name="XINvc">#N/A</definedName>
    <definedName name="XINvl">#N/A</definedName>
    <definedName name="xinvl3p">#N/A</definedName>
    <definedName name="xit">#N/A</definedName>
    <definedName name="xit1">#N/A</definedName>
    <definedName name="XIT1nc">#N/A</definedName>
    <definedName name="xit1p">#N/A</definedName>
    <definedName name="xit1pnc">#N/A</definedName>
    <definedName name="xit1pvl">#N/A</definedName>
    <definedName name="XIT1vl">#N/A</definedName>
    <definedName name="xit2nc">#N/A</definedName>
    <definedName name="xit2nc3p">#N/A</definedName>
    <definedName name="xit2vl">#N/A</definedName>
    <definedName name="xit2vl3p">#N/A</definedName>
    <definedName name="xit3p">#N/A</definedName>
    <definedName name="XITnc">#N/A</definedName>
    <definedName name="xitnc3p">#N/A</definedName>
    <definedName name="xittnc">#N/A</definedName>
    <definedName name="xittvl">#N/A</definedName>
    <definedName name="XITvc">#N/A</definedName>
    <definedName name="XITvl">#N/A</definedName>
    <definedName name="xitvl3p">#N/A</definedName>
    <definedName name="xk0.6">#N/A</definedName>
    <definedName name="xk1.3">#N/A</definedName>
    <definedName name="xk1.5">#N/A</definedName>
    <definedName name="xl">#N/A</definedName>
    <definedName name="xlc">#N/A</definedName>
    <definedName name="xld1.4">#N/A</definedName>
    <definedName name="xlk">#N/A</definedName>
    <definedName name="xlk1.4">#N/A</definedName>
    <definedName name="xm">#N/A</definedName>
    <definedName name="xmp40">#N/A</definedName>
    <definedName name="xn">#N/A</definedName>
    <definedName name="xr1nc">#N/A</definedName>
    <definedName name="xr1vl">#N/A</definedName>
    <definedName name="xtr3pnc">#N/A</definedName>
    <definedName name="xtr3pvl">#N/A</definedName>
    <definedName name="xuat_hien">#N/A</definedName>
    <definedName name="Xuat_hien1">#N/A</definedName>
    <definedName name="xuchoi0.15">#N/A</definedName>
    <definedName name="xuchoi0.25">#N/A</definedName>
    <definedName name="xuchoi0.3">#N/A</definedName>
    <definedName name="xuchoi0.35">#N/A</definedName>
    <definedName name="xuchoi0.4">#N/A</definedName>
    <definedName name="xuchoi0.65">#N/A</definedName>
    <definedName name="xuchoi0.75">#N/A</definedName>
    <definedName name="xuchoi1.25">#N/A</definedName>
    <definedName name="xuclat0.4">#N/A</definedName>
    <definedName name="xuclat1">#N/A</definedName>
    <definedName name="xuclat1.65">#N/A</definedName>
    <definedName name="xuclat2">#N/A</definedName>
    <definedName name="xuclat2.8">#N/A</definedName>
    <definedName name="xucxich0.22">#N/A</definedName>
    <definedName name="xucxich0.25">#N/A</definedName>
    <definedName name="xucxich0.3">#N/A</definedName>
    <definedName name="xucxich0.35">#N/A</definedName>
    <definedName name="xucxich0.4">#N/A</definedName>
    <definedName name="xucxich0.5">#N/A</definedName>
    <definedName name="xucxich0.65">#N/A</definedName>
    <definedName name="xucxich1">#N/A</definedName>
    <definedName name="xucxich1.2">#N/A</definedName>
    <definedName name="xucxich1.25">#N/A</definedName>
    <definedName name="xucxich1.6">#N/A</definedName>
    <definedName name="xucxich2">#N/A</definedName>
    <definedName name="xucxich2.5">#N/A</definedName>
    <definedName name="xucxich4">#N/A</definedName>
    <definedName name="xucxich4.6">#N/A</definedName>
    <definedName name="xucxich5">#N/A</definedName>
    <definedName name="XXX1">#N/A</definedName>
    <definedName name="xy2.5.1">#N/A</definedName>
    <definedName name="xy5.3.1">#N/A</definedName>
    <definedName name="xz2.5.1">#N/A</definedName>
    <definedName name="xz5.3.1">#N/A</definedName>
    <definedName name="Y">#N/A</definedName>
    <definedName name="yi">#N/A</definedName>
    <definedName name="yy">#N/A</definedName>
    <definedName name="Z">#N/A</definedName>
    <definedName name="z112.4.3">#N/A</definedName>
    <definedName name="zl">#N/A</definedName>
    <definedName name="Zw">#N/A</definedName>
    <definedName name="ZYX">#N/A</definedName>
    <definedName name="ZZZ">#N/A</definedName>
    <definedName name="전">#N/A</definedName>
    <definedName name="주택사업본부">#N/A</definedName>
    <definedName name="철구사업본부">#N/A</definedName>
  </definedNames>
  <calcPr calcId="144525"/>
</workbook>
</file>

<file path=xl/calcChain.xml><?xml version="1.0" encoding="utf-8"?>
<calcChain xmlns="http://schemas.openxmlformats.org/spreadsheetml/2006/main">
  <c r="D128" i="59" l="1"/>
  <c r="L128" i="59"/>
  <c r="H22" i="17" l="1"/>
  <c r="H14" i="17"/>
  <c r="D12" i="15"/>
  <c r="D25" i="12"/>
  <c r="D26" i="12"/>
  <c r="D34" i="15"/>
  <c r="D21" i="15" s="1"/>
  <c r="D34" i="12"/>
  <c r="C13" i="60"/>
  <c r="H13" i="60"/>
  <c r="G13" i="60"/>
  <c r="F13" i="60"/>
  <c r="I13" i="60"/>
  <c r="M13" i="60"/>
  <c r="P13" i="60"/>
  <c r="T13" i="60"/>
  <c r="N13" i="60"/>
  <c r="G22" i="17" l="1"/>
  <c r="D35" i="17"/>
  <c r="E35" i="17"/>
  <c r="F35" i="17"/>
  <c r="G35" i="17"/>
  <c r="H35" i="17"/>
  <c r="I35" i="17"/>
  <c r="J35" i="17"/>
  <c r="K35" i="17"/>
  <c r="C35" i="17"/>
  <c r="D32" i="17"/>
  <c r="E32" i="17"/>
  <c r="G32" i="17"/>
  <c r="H32" i="17"/>
  <c r="I32" i="17"/>
  <c r="J32" i="17"/>
  <c r="K32" i="17"/>
  <c r="C32" i="17"/>
  <c r="G37" i="17"/>
  <c r="M119" i="59"/>
  <c r="M23" i="59"/>
  <c r="K17" i="59"/>
  <c r="M17" i="59"/>
  <c r="K13" i="59"/>
  <c r="Q119" i="59"/>
  <c r="Q118" i="59"/>
  <c r="Q14" i="59"/>
  <c r="Q15" i="59"/>
  <c r="Q16" i="59"/>
  <c r="Q17" i="59"/>
  <c r="Q18" i="59"/>
  <c r="Q19" i="59"/>
  <c r="Q20" i="59"/>
  <c r="Q21" i="59"/>
  <c r="Q22" i="59"/>
  <c r="Q23" i="59"/>
  <c r="Q24" i="59"/>
  <c r="Q25" i="59"/>
  <c r="Q26" i="59"/>
  <c r="Q27" i="59"/>
  <c r="Q28" i="59"/>
  <c r="Q29" i="59"/>
  <c r="Q30" i="59"/>
  <c r="Q31" i="59"/>
  <c r="Q32" i="59"/>
  <c r="Q33" i="59"/>
  <c r="Q34" i="59"/>
  <c r="Q35" i="59"/>
  <c r="Q36" i="59"/>
  <c r="Q37" i="59"/>
  <c r="Q38" i="59"/>
  <c r="Q39" i="59"/>
  <c r="Q40" i="59"/>
  <c r="Q41" i="59"/>
  <c r="Q42" i="59"/>
  <c r="Q43" i="59"/>
  <c r="Q44" i="59"/>
  <c r="Q45" i="59"/>
  <c r="Q46" i="59"/>
  <c r="Q47" i="59"/>
  <c r="Q48" i="59"/>
  <c r="Q49" i="59"/>
  <c r="Q50" i="59"/>
  <c r="Q51" i="59"/>
  <c r="Q52" i="59"/>
  <c r="Q53" i="59"/>
  <c r="Q54" i="59"/>
  <c r="Q55" i="59"/>
  <c r="Q56" i="59"/>
  <c r="Q57" i="59"/>
  <c r="Q58" i="59"/>
  <c r="Q59" i="59"/>
  <c r="Q60" i="59"/>
  <c r="Q61" i="59"/>
  <c r="Q62" i="59"/>
  <c r="Q63" i="59"/>
  <c r="Q64" i="59"/>
  <c r="Q65" i="59"/>
  <c r="Q66" i="59"/>
  <c r="Q67" i="59"/>
  <c r="Q68" i="59"/>
  <c r="Q69" i="59"/>
  <c r="Q70" i="59"/>
  <c r="Q71" i="59"/>
  <c r="Q72" i="59"/>
  <c r="Q73" i="59"/>
  <c r="Q74" i="59"/>
  <c r="Q75" i="59"/>
  <c r="Q76" i="59"/>
  <c r="Q77" i="59"/>
  <c r="Q78" i="59"/>
  <c r="Q79" i="59"/>
  <c r="Q80" i="59"/>
  <c r="Q81" i="59"/>
  <c r="Q82" i="59"/>
  <c r="Q83" i="59"/>
  <c r="Q84" i="59"/>
  <c r="Q85" i="59"/>
  <c r="Q86" i="59"/>
  <c r="Q87" i="59"/>
  <c r="Q88" i="59"/>
  <c r="Q89" i="59"/>
  <c r="Q90" i="59"/>
  <c r="Q91" i="59"/>
  <c r="Q92" i="59"/>
  <c r="Q93" i="59"/>
  <c r="Q94" i="59"/>
  <c r="Q95" i="59"/>
  <c r="Q96" i="59"/>
  <c r="Q97" i="59"/>
  <c r="Q98" i="59"/>
  <c r="Q99" i="59"/>
  <c r="Q100" i="59"/>
  <c r="Q101" i="59"/>
  <c r="Q102" i="59"/>
  <c r="Q103" i="59"/>
  <c r="Q104" i="59"/>
  <c r="Q105" i="59"/>
  <c r="Q106" i="59"/>
  <c r="Q107" i="59"/>
  <c r="Q108" i="59"/>
  <c r="Q109" i="59"/>
  <c r="Q110" i="59"/>
  <c r="Q111" i="59"/>
  <c r="Q112" i="59"/>
  <c r="Q113" i="59"/>
  <c r="Q114" i="59"/>
  <c r="Q115" i="59"/>
  <c r="Q13" i="59"/>
  <c r="S23" i="59"/>
  <c r="K119" i="59"/>
  <c r="U136" i="59" l="1"/>
  <c r="T135" i="59"/>
  <c r="L129" i="59" l="1"/>
  <c r="Z130" i="59" s="1"/>
  <c r="M25" i="59" l="1"/>
  <c r="L122" i="59"/>
  <c r="L123" i="59"/>
  <c r="L126" i="59"/>
  <c r="L125" i="59"/>
  <c r="L124" i="59"/>
  <c r="L121" i="59"/>
  <c r="M118" i="59"/>
  <c r="K118" i="59" s="1"/>
  <c r="D12" i="59" l="1"/>
  <c r="F12" i="59"/>
  <c r="G12" i="59"/>
  <c r="I12" i="59"/>
  <c r="J12" i="59"/>
  <c r="L12" i="59"/>
  <c r="N12" i="59"/>
  <c r="O12" i="59"/>
  <c r="P12" i="59"/>
  <c r="Q12" i="59"/>
  <c r="R12" i="59"/>
  <c r="S12" i="59"/>
  <c r="T12" i="59"/>
  <c r="U12" i="59"/>
  <c r="D117" i="59"/>
  <c r="E117" i="59"/>
  <c r="E12" i="59" s="1"/>
  <c r="F117" i="59"/>
  <c r="G117" i="59"/>
  <c r="I117" i="59"/>
  <c r="J117" i="59"/>
  <c r="K117" i="59"/>
  <c r="L117" i="59"/>
  <c r="M117" i="59"/>
  <c r="M12" i="59" s="1"/>
  <c r="N117" i="59"/>
  <c r="O117" i="59"/>
  <c r="P117" i="59"/>
  <c r="Q117" i="59"/>
  <c r="R117" i="59"/>
  <c r="S117" i="59"/>
  <c r="T117" i="59"/>
  <c r="U117" i="59"/>
  <c r="V127" i="59"/>
  <c r="D120" i="59"/>
  <c r="E120" i="59"/>
  <c r="F120" i="59"/>
  <c r="G120" i="59"/>
  <c r="H120" i="59"/>
  <c r="I120" i="59"/>
  <c r="J120" i="59"/>
  <c r="K120" i="59"/>
  <c r="L120" i="59"/>
  <c r="M120" i="59"/>
  <c r="N120" i="59"/>
  <c r="O120" i="59"/>
  <c r="P120" i="59"/>
  <c r="Q120" i="59"/>
  <c r="R120" i="59"/>
  <c r="S120" i="59"/>
  <c r="T120" i="59"/>
  <c r="J13" i="17"/>
  <c r="J14" i="17"/>
  <c r="K14" i="17"/>
  <c r="I16" i="17"/>
  <c r="J16" i="17"/>
  <c r="I22" i="17"/>
  <c r="J22" i="17"/>
  <c r="K22" i="17"/>
  <c r="I24" i="17"/>
  <c r="J24" i="17"/>
  <c r="K24" i="17"/>
  <c r="I28" i="17"/>
  <c r="J28" i="17"/>
  <c r="K28" i="17"/>
  <c r="F14" i="17"/>
  <c r="I14" i="17" s="1"/>
  <c r="C22" i="17"/>
  <c r="D16" i="17"/>
  <c r="C14" i="17"/>
  <c r="E12" i="16"/>
  <c r="F12" i="16"/>
  <c r="E13" i="16"/>
  <c r="F13" i="16"/>
  <c r="E14" i="16"/>
  <c r="F14" i="16"/>
  <c r="E15" i="16"/>
  <c r="F15" i="16"/>
  <c r="E16" i="16"/>
  <c r="F16" i="16"/>
  <c r="E17" i="16"/>
  <c r="F17" i="16"/>
  <c r="E18" i="16"/>
  <c r="F18" i="16"/>
  <c r="E19" i="16"/>
  <c r="F19" i="16"/>
  <c r="E20" i="16"/>
  <c r="F20" i="16"/>
  <c r="E21" i="16"/>
  <c r="F21" i="16"/>
  <c r="E22" i="16"/>
  <c r="F22" i="16"/>
  <c r="E23" i="16"/>
  <c r="F23" i="16"/>
  <c r="E24" i="16"/>
  <c r="F24" i="16"/>
  <c r="E25" i="16"/>
  <c r="F25" i="16"/>
  <c r="E26" i="16"/>
  <c r="F26" i="16"/>
  <c r="E27" i="16"/>
  <c r="F27" i="16"/>
  <c r="E28" i="16"/>
  <c r="F28" i="16"/>
  <c r="E29" i="16"/>
  <c r="F29" i="16"/>
  <c r="E30" i="16"/>
  <c r="E31" i="16"/>
  <c r="E32" i="16"/>
  <c r="F32" i="16"/>
  <c r="E33" i="16"/>
  <c r="F33" i="16"/>
  <c r="E34" i="16"/>
  <c r="F34" i="16"/>
  <c r="E35" i="16"/>
  <c r="F35" i="16"/>
  <c r="E36" i="16"/>
  <c r="E37" i="16"/>
  <c r="F37" i="16"/>
  <c r="E38" i="16"/>
  <c r="F38" i="16"/>
  <c r="E39" i="16"/>
  <c r="F39" i="16"/>
  <c r="E40" i="16"/>
  <c r="F40" i="16"/>
  <c r="E41" i="16"/>
  <c r="F41" i="16"/>
  <c r="E42" i="16"/>
  <c r="F42" i="16"/>
  <c r="E43" i="16"/>
  <c r="F43" i="16"/>
  <c r="E44" i="16"/>
  <c r="F44" i="16"/>
  <c r="E45" i="16"/>
  <c r="F45" i="16"/>
  <c r="E46" i="16"/>
  <c r="E47" i="16"/>
  <c r="E48" i="16"/>
  <c r="E49" i="16"/>
  <c r="E50" i="16"/>
  <c r="E51" i="16"/>
  <c r="F11" i="16"/>
  <c r="E11" i="16"/>
  <c r="D32" i="16"/>
  <c r="D14" i="16" s="1"/>
  <c r="F62" i="14" l="1"/>
  <c r="F47" i="14"/>
  <c r="F42" i="14"/>
  <c r="F35" i="14"/>
  <c r="D53" i="14"/>
  <c r="D42" i="14"/>
  <c r="D61" i="14"/>
  <c r="D47" i="14"/>
  <c r="D45" i="14"/>
  <c r="D36" i="14"/>
  <c r="D37" i="14"/>
  <c r="D38" i="14"/>
  <c r="D35" i="14"/>
  <c r="E34" i="14"/>
  <c r="F34" i="14"/>
  <c r="C34" i="14"/>
  <c r="E11" i="12"/>
  <c r="F11" i="12"/>
  <c r="E12" i="12"/>
  <c r="F12" i="12"/>
  <c r="E13" i="12"/>
  <c r="F13" i="12"/>
  <c r="E14" i="12"/>
  <c r="F14" i="12"/>
  <c r="E15" i="12"/>
  <c r="F15" i="12"/>
  <c r="E16" i="12"/>
  <c r="F16" i="12"/>
  <c r="E17" i="12"/>
  <c r="F17" i="12"/>
  <c r="E18" i="12"/>
  <c r="E19" i="12"/>
  <c r="E20" i="12"/>
  <c r="E21" i="12"/>
  <c r="E22" i="12"/>
  <c r="E25" i="12"/>
  <c r="F25" i="12"/>
  <c r="E26" i="12"/>
  <c r="F26" i="12"/>
  <c r="E27" i="12"/>
  <c r="E28" i="12"/>
  <c r="E29" i="12"/>
  <c r="E30" i="12"/>
  <c r="E33" i="12"/>
  <c r="E34" i="12"/>
  <c r="E35" i="12"/>
  <c r="E36" i="12"/>
  <c r="E37" i="12"/>
  <c r="E38" i="12"/>
  <c r="E39" i="12"/>
  <c r="E40" i="12"/>
  <c r="E41" i="12"/>
  <c r="E42" i="12"/>
  <c r="E43" i="12"/>
  <c r="E44" i="12"/>
  <c r="E45" i="12"/>
  <c r="E46" i="12"/>
  <c r="E47" i="12"/>
  <c r="F10" i="12"/>
  <c r="E10" i="12"/>
  <c r="D10" i="12"/>
  <c r="C12" i="12"/>
  <c r="D34" i="14" l="1"/>
  <c r="C15" i="57"/>
  <c r="C16" i="57"/>
  <c r="C17" i="57"/>
  <c r="C18" i="57"/>
  <c r="C20" i="57"/>
  <c r="C21" i="57"/>
  <c r="C22" i="57"/>
  <c r="C23" i="57"/>
  <c r="C24" i="57"/>
  <c r="C25" i="57"/>
  <c r="C26" i="57"/>
  <c r="C27" i="57"/>
  <c r="C28" i="57"/>
  <c r="C29" i="57"/>
  <c r="C30" i="57"/>
  <c r="C31" i="57"/>
  <c r="C32" i="57"/>
  <c r="C33" i="57"/>
  <c r="C34" i="57"/>
  <c r="C35" i="57"/>
  <c r="E19" i="57"/>
  <c r="C19" i="57" s="1"/>
  <c r="E14" i="57"/>
  <c r="C14" i="57" s="1"/>
  <c r="Y143" i="60"/>
  <c r="Y132" i="60"/>
  <c r="Y130" i="60"/>
  <c r="Y122" i="60"/>
  <c r="X122" i="60"/>
  <c r="W122" i="60"/>
  <c r="Y124" i="60"/>
  <c r="Y125" i="60"/>
  <c r="Y126" i="60"/>
  <c r="Y127" i="60"/>
  <c r="Y129" i="60"/>
  <c r="Y131" i="60"/>
  <c r="Y134" i="60"/>
  <c r="Y135" i="60"/>
  <c r="Y136" i="60"/>
  <c r="Y137" i="60"/>
  <c r="Y138" i="60"/>
  <c r="Y139" i="60"/>
  <c r="Y140" i="60"/>
  <c r="Y141" i="60"/>
  <c r="Y142" i="60"/>
  <c r="Y144" i="60"/>
  <c r="Y133" i="60"/>
  <c r="W13" i="60"/>
  <c r="O15" i="58"/>
  <c r="M15" i="58" s="1"/>
  <c r="O16" i="58"/>
  <c r="O17" i="58"/>
  <c r="M17" i="58" s="1"/>
  <c r="O18" i="58"/>
  <c r="O19" i="58"/>
  <c r="M19" i="58" s="1"/>
  <c r="O20" i="58"/>
  <c r="O22" i="58"/>
  <c r="M22" i="58" s="1"/>
  <c r="O23" i="58"/>
  <c r="M23" i="58" s="1"/>
  <c r="O24" i="58"/>
  <c r="M24" i="58" s="1"/>
  <c r="O25" i="58"/>
  <c r="M25" i="58" s="1"/>
  <c r="O26" i="58"/>
  <c r="M26" i="58" s="1"/>
  <c r="O27" i="58"/>
  <c r="M27" i="58" s="1"/>
  <c r="O28" i="58"/>
  <c r="M28" i="58" s="1"/>
  <c r="O29" i="58"/>
  <c r="M29" i="58" s="1"/>
  <c r="O30" i="58"/>
  <c r="M30" i="58" s="1"/>
  <c r="O31" i="58"/>
  <c r="M31" i="58" s="1"/>
  <c r="O32" i="58"/>
  <c r="M32" i="58" s="1"/>
  <c r="O33" i="58"/>
  <c r="M33" i="58" s="1"/>
  <c r="O14" i="58"/>
  <c r="M14" i="58" s="1"/>
  <c r="P34" i="58"/>
  <c r="O34" i="58" s="1"/>
  <c r="M34" i="58" s="1"/>
  <c r="P21" i="58"/>
  <c r="O21" i="58" s="1"/>
  <c r="M21" i="58" s="1"/>
  <c r="R35" i="58"/>
  <c r="M16" i="58"/>
  <c r="M18" i="58"/>
  <c r="M20" i="58"/>
  <c r="I14" i="58"/>
  <c r="I19" i="58"/>
  <c r="E35" i="58"/>
  <c r="E33" i="58"/>
  <c r="E31" i="58"/>
  <c r="E29" i="58"/>
  <c r="E27" i="58"/>
  <c r="E25" i="58"/>
  <c r="E23" i="58"/>
  <c r="E21" i="58"/>
  <c r="E19" i="58"/>
  <c r="E17" i="58"/>
  <c r="E15" i="58"/>
  <c r="E16" i="58"/>
  <c r="E18" i="58"/>
  <c r="E20" i="58"/>
  <c r="E22" i="58"/>
  <c r="E24" i="58"/>
  <c r="E26" i="58"/>
  <c r="E28" i="58"/>
  <c r="E30" i="58"/>
  <c r="E32" i="58"/>
  <c r="E34" i="58"/>
  <c r="E14" i="58"/>
  <c r="C14" i="58" s="1"/>
  <c r="U28" i="58" l="1"/>
  <c r="U14" i="58"/>
  <c r="O35" i="58"/>
  <c r="M35" i="58" s="1"/>
  <c r="K14" i="58"/>
  <c r="S14" i="58" s="1"/>
  <c r="M24" i="59"/>
  <c r="L24" i="59"/>
  <c r="M16" i="59"/>
  <c r="M15" i="59"/>
  <c r="M14" i="59"/>
  <c r="H93" i="59"/>
  <c r="H94" i="59"/>
  <c r="H95" i="59"/>
  <c r="H96" i="59"/>
  <c r="H97" i="59"/>
  <c r="H98" i="59"/>
  <c r="H99" i="59"/>
  <c r="H100" i="59"/>
  <c r="H101" i="59"/>
  <c r="H102" i="59"/>
  <c r="H103" i="59"/>
  <c r="H104" i="59"/>
  <c r="H105" i="59"/>
  <c r="H106" i="59"/>
  <c r="H107" i="59"/>
  <c r="C93" i="59"/>
  <c r="C94" i="59"/>
  <c r="C95" i="59"/>
  <c r="C96" i="59"/>
  <c r="C97" i="59"/>
  <c r="C98" i="59"/>
  <c r="C99" i="59"/>
  <c r="C100" i="59"/>
  <c r="C101" i="59"/>
  <c r="C102" i="59"/>
  <c r="C103" i="59"/>
  <c r="C104" i="59"/>
  <c r="C105" i="59"/>
  <c r="C106" i="59"/>
  <c r="C107" i="59"/>
  <c r="E33" i="59"/>
  <c r="C33" i="59" s="1"/>
  <c r="E24" i="59"/>
  <c r="D24" i="59"/>
  <c r="C32" i="59"/>
  <c r="H115" i="59"/>
  <c r="C115" i="59" s="1"/>
  <c r="K115" i="59"/>
  <c r="K43" i="59"/>
  <c r="H43" i="59"/>
  <c r="C43" i="59" s="1"/>
  <c r="K42" i="59"/>
  <c r="H42" i="59"/>
  <c r="C42" i="59" s="1"/>
  <c r="K41" i="59"/>
  <c r="H41" i="59"/>
  <c r="C41" i="59" s="1"/>
  <c r="K40" i="59"/>
  <c r="H40" i="59"/>
  <c r="C40" i="59" s="1"/>
  <c r="K39" i="59"/>
  <c r="H39" i="59"/>
  <c r="C39" i="59" s="1"/>
  <c r="K38" i="59"/>
  <c r="H38" i="59"/>
  <c r="C38" i="59" s="1"/>
  <c r="K37" i="59"/>
  <c r="H37" i="59"/>
  <c r="C37" i="59" s="1"/>
  <c r="K36" i="59"/>
  <c r="H36" i="59"/>
  <c r="C36" i="59" s="1"/>
  <c r="K35" i="59"/>
  <c r="H35" i="59"/>
  <c r="C35" i="59" s="1"/>
  <c r="K34" i="59"/>
  <c r="H34" i="59"/>
  <c r="C34" i="59" s="1"/>
  <c r="K33" i="59"/>
  <c r="H33" i="59"/>
  <c r="K32" i="59"/>
  <c r="H32" i="59"/>
  <c r="K31" i="59"/>
  <c r="H31" i="59"/>
  <c r="C31" i="59" s="1"/>
  <c r="K30" i="59"/>
  <c r="H30" i="59"/>
  <c r="C30" i="59"/>
  <c r="K29" i="59"/>
  <c r="H29" i="59"/>
  <c r="C29" i="59" s="1"/>
  <c r="K28" i="59"/>
  <c r="H28" i="59"/>
  <c r="C28" i="59"/>
  <c r="K27" i="59"/>
  <c r="H27" i="59"/>
  <c r="C27" i="59" s="1"/>
  <c r="K26" i="59"/>
  <c r="H26" i="59"/>
  <c r="C26" i="59"/>
  <c r="K25" i="59"/>
  <c r="K24" i="59" s="1"/>
  <c r="H25" i="59"/>
  <c r="J24" i="59"/>
  <c r="I24" i="59"/>
  <c r="G24" i="59"/>
  <c r="F24" i="59"/>
  <c r="K23" i="59"/>
  <c r="H23" i="59"/>
  <c r="K22" i="59"/>
  <c r="V22" i="59" s="1"/>
  <c r="H22" i="59"/>
  <c r="C22" i="59"/>
  <c r="K21" i="59"/>
  <c r="H21" i="59"/>
  <c r="C21" i="59" s="1"/>
  <c r="K20" i="59"/>
  <c r="H20" i="59"/>
  <c r="C20" i="59"/>
  <c r="K19" i="59"/>
  <c r="H19" i="59"/>
  <c r="C19" i="59" s="1"/>
  <c r="K18" i="59"/>
  <c r="H18" i="59"/>
  <c r="C18" i="59" s="1"/>
  <c r="H17" i="59"/>
  <c r="C17" i="59" s="1"/>
  <c r="K16" i="59"/>
  <c r="H16" i="59"/>
  <c r="C16" i="59" s="1"/>
  <c r="K15" i="59"/>
  <c r="H15" i="59"/>
  <c r="C15" i="59" s="1"/>
  <c r="K14" i="59"/>
  <c r="H14" i="59"/>
  <c r="C14" i="59" s="1"/>
  <c r="H13" i="59"/>
  <c r="C13" i="59" s="1"/>
  <c r="H24" i="59" l="1"/>
  <c r="V33" i="59"/>
  <c r="V30" i="59"/>
  <c r="V14" i="59"/>
  <c r="V16" i="59"/>
  <c r="C23" i="59"/>
  <c r="V23" i="59" s="1"/>
  <c r="V18" i="59"/>
  <c r="V26" i="59"/>
  <c r="V15" i="59"/>
  <c r="V20" i="59"/>
  <c r="V28" i="59"/>
  <c r="V32" i="59"/>
  <c r="V19" i="59"/>
  <c r="C25" i="59"/>
  <c r="C24" i="59" s="1"/>
  <c r="V24" i="59" s="1"/>
  <c r="V27" i="59"/>
  <c r="V34" i="59"/>
  <c r="V36" i="59"/>
  <c r="V38" i="59"/>
  <c r="V40" i="59"/>
  <c r="V42" i="59"/>
  <c r="V13" i="59"/>
  <c r="V17" i="59"/>
  <c r="V21" i="59"/>
  <c r="V25" i="59"/>
  <c r="V29" i="59"/>
  <c r="V35" i="59"/>
  <c r="V37" i="59"/>
  <c r="V39" i="59"/>
  <c r="V41" i="59"/>
  <c r="V43" i="59"/>
  <c r="J35" i="57" l="1"/>
  <c r="M35" i="57"/>
  <c r="J34" i="57"/>
  <c r="M34" i="57"/>
  <c r="M33" i="57"/>
  <c r="M32" i="57"/>
  <c r="M31" i="57"/>
  <c r="M30" i="57"/>
  <c r="M29" i="57"/>
  <c r="J28" i="57"/>
  <c r="M28" i="57"/>
  <c r="M27" i="57"/>
  <c r="M25" i="57"/>
  <c r="M24" i="57"/>
  <c r="M22" i="57"/>
  <c r="M20" i="57"/>
  <c r="M18" i="57"/>
  <c r="J17" i="57"/>
  <c r="M16" i="57"/>
  <c r="M15" i="57"/>
  <c r="Q34" i="57"/>
  <c r="Q21" i="57"/>
  <c r="R143" i="60"/>
  <c r="W15" i="57" l="1"/>
  <c r="U144" i="60"/>
  <c r="T144" i="60" s="1"/>
  <c r="Q124" i="60"/>
  <c r="Q125" i="60"/>
  <c r="Q126" i="60"/>
  <c r="Q127" i="60"/>
  <c r="Q128" i="60"/>
  <c r="Q129" i="60"/>
  <c r="Q130" i="60"/>
  <c r="Q131" i="60"/>
  <c r="Q132" i="60"/>
  <c r="Q133" i="60"/>
  <c r="Q134" i="60"/>
  <c r="Q135" i="60"/>
  <c r="Q136" i="60"/>
  <c r="Q137" i="60"/>
  <c r="Q138" i="60"/>
  <c r="Q139" i="60"/>
  <c r="Q140" i="60"/>
  <c r="Q141" i="60"/>
  <c r="Q142" i="60"/>
  <c r="Q143" i="60"/>
  <c r="Q144" i="60"/>
  <c r="Q145" i="60"/>
  <c r="Q123" i="60"/>
  <c r="P123" i="60" s="1"/>
  <c r="M125" i="60"/>
  <c r="P141" i="60"/>
  <c r="P145" i="60"/>
  <c r="T124" i="60"/>
  <c r="T125" i="60"/>
  <c r="P125" i="60" s="1"/>
  <c r="T126" i="60"/>
  <c r="T127" i="60"/>
  <c r="P127" i="60" s="1"/>
  <c r="T128" i="60"/>
  <c r="P128" i="60" s="1"/>
  <c r="T129" i="60"/>
  <c r="P129" i="60" s="1"/>
  <c r="T130" i="60"/>
  <c r="P130" i="60" s="1"/>
  <c r="T131" i="60"/>
  <c r="P131" i="60" s="1"/>
  <c r="T132" i="60"/>
  <c r="P132" i="60" s="1"/>
  <c r="T133" i="60"/>
  <c r="P133" i="60" s="1"/>
  <c r="T134" i="60"/>
  <c r="P134" i="60" s="1"/>
  <c r="T135" i="60"/>
  <c r="P135" i="60" s="1"/>
  <c r="T136" i="60"/>
  <c r="P136" i="60" s="1"/>
  <c r="T137" i="60"/>
  <c r="T138" i="60"/>
  <c r="P138" i="60" s="1"/>
  <c r="T139" i="60"/>
  <c r="P139" i="60" s="1"/>
  <c r="T140" i="60"/>
  <c r="P140" i="60" s="1"/>
  <c r="T141" i="60"/>
  <c r="T142" i="60"/>
  <c r="P142" i="60" s="1"/>
  <c r="T143" i="60"/>
  <c r="T145" i="60"/>
  <c r="T123" i="60"/>
  <c r="D144" i="60"/>
  <c r="P143" i="60" l="1"/>
  <c r="P137" i="60"/>
  <c r="P126" i="60"/>
  <c r="P144" i="60"/>
  <c r="P124" i="60"/>
  <c r="J21" i="57" l="1"/>
  <c r="M132" i="60" l="1"/>
  <c r="J132" i="60"/>
  <c r="I132" i="60" s="1"/>
  <c r="H132" i="60"/>
  <c r="C132" i="60"/>
  <c r="G132" i="60" l="1"/>
  <c r="F132" i="60" s="1"/>
  <c r="P23" i="57"/>
  <c r="I23" i="57" s="1"/>
  <c r="U23" i="57" l="1"/>
  <c r="W23" i="57"/>
  <c r="P21" i="57" l="1"/>
  <c r="I21" i="57" s="1"/>
  <c r="C21" i="58"/>
  <c r="T15" i="58"/>
  <c r="W15" i="58"/>
  <c r="Y15" i="58"/>
  <c r="T16" i="58"/>
  <c r="W16" i="58"/>
  <c r="Y16" i="58"/>
  <c r="T17" i="58"/>
  <c r="W17" i="58"/>
  <c r="Y17" i="58"/>
  <c r="T18" i="58"/>
  <c r="W18" i="58"/>
  <c r="Y18" i="58"/>
  <c r="T19" i="58"/>
  <c r="W19" i="58"/>
  <c r="Y19" i="58"/>
  <c r="T20" i="58"/>
  <c r="W20" i="58"/>
  <c r="Y20" i="58"/>
  <c r="Y21" i="58"/>
  <c r="T22" i="58"/>
  <c r="W22" i="58"/>
  <c r="Y22" i="58"/>
  <c r="T23" i="58"/>
  <c r="W23" i="58"/>
  <c r="Y23" i="58"/>
  <c r="T24" i="58"/>
  <c r="W24" i="58"/>
  <c r="Y24" i="58"/>
  <c r="T25" i="58"/>
  <c r="W25" i="58"/>
  <c r="Y25" i="58"/>
  <c r="T26" i="58"/>
  <c r="W26" i="58"/>
  <c r="Y26" i="58"/>
  <c r="T27" i="58"/>
  <c r="W27" i="58"/>
  <c r="Y27" i="58"/>
  <c r="T28" i="58"/>
  <c r="W28" i="58"/>
  <c r="Y28" i="58"/>
  <c r="T29" i="58"/>
  <c r="W29" i="58"/>
  <c r="Y29" i="58"/>
  <c r="T30" i="58"/>
  <c r="W30" i="58"/>
  <c r="Y30" i="58"/>
  <c r="T31" i="58"/>
  <c r="W31" i="58"/>
  <c r="Y31" i="58"/>
  <c r="T32" i="58"/>
  <c r="W32" i="58"/>
  <c r="Y32" i="58"/>
  <c r="T33" i="58"/>
  <c r="W33" i="58"/>
  <c r="Y33" i="58"/>
  <c r="T34" i="58"/>
  <c r="W34" i="58"/>
  <c r="Y34" i="58"/>
  <c r="T35" i="58"/>
  <c r="W35" i="58"/>
  <c r="Y35" i="58"/>
  <c r="Y14" i="58"/>
  <c r="W14" i="58"/>
  <c r="T14" i="58"/>
  <c r="R130" i="60"/>
  <c r="M130" i="60"/>
  <c r="H130" i="60" s="1"/>
  <c r="J130" i="60"/>
  <c r="I130" i="60"/>
  <c r="K21" i="58" l="1"/>
  <c r="T21" i="58"/>
  <c r="W21" i="58"/>
  <c r="G130" i="60"/>
  <c r="F130" i="60" s="1"/>
  <c r="S13" i="57"/>
  <c r="D13" i="57"/>
  <c r="E13" i="57"/>
  <c r="G13" i="57"/>
  <c r="H13" i="57"/>
  <c r="K13" i="57"/>
  <c r="L13" i="57"/>
  <c r="M13" i="57"/>
  <c r="N13" i="57"/>
  <c r="O13" i="57"/>
  <c r="Q13" i="57"/>
  <c r="R13" i="57"/>
  <c r="T13" i="57"/>
  <c r="S21" i="58" l="1"/>
  <c r="U21" i="58"/>
  <c r="P15" i="57"/>
  <c r="I15" i="57" s="1"/>
  <c r="P16" i="57"/>
  <c r="I16" i="57" s="1"/>
  <c r="P17" i="57"/>
  <c r="I17" i="57" s="1"/>
  <c r="P18" i="57"/>
  <c r="I18" i="57" s="1"/>
  <c r="P19" i="57"/>
  <c r="I19" i="57" s="1"/>
  <c r="P20" i="57"/>
  <c r="I20" i="57" s="1"/>
  <c r="P22" i="57"/>
  <c r="I22" i="57" s="1"/>
  <c r="P24" i="57"/>
  <c r="I24" i="57" s="1"/>
  <c r="P25" i="57"/>
  <c r="I25" i="57" s="1"/>
  <c r="P26" i="57"/>
  <c r="I26" i="57" s="1"/>
  <c r="P27" i="57"/>
  <c r="I27" i="57" s="1"/>
  <c r="P28" i="57"/>
  <c r="I28" i="57" s="1"/>
  <c r="P29" i="57"/>
  <c r="I29" i="57" s="1"/>
  <c r="P30" i="57"/>
  <c r="I30" i="57" s="1"/>
  <c r="P31" i="57"/>
  <c r="I31" i="57" s="1"/>
  <c r="P32" i="57"/>
  <c r="I32" i="57" s="1"/>
  <c r="P33" i="57"/>
  <c r="I33" i="57" s="1"/>
  <c r="P34" i="57"/>
  <c r="I34" i="57" s="1"/>
  <c r="P35" i="57"/>
  <c r="I35" i="57" s="1"/>
  <c r="P14" i="57"/>
  <c r="I14" i="57" s="1"/>
  <c r="P13" i="57" l="1"/>
  <c r="F13" i="57"/>
  <c r="J13" i="57"/>
  <c r="C13" i="57"/>
  <c r="W14" i="57"/>
  <c r="V14" i="57"/>
  <c r="W16" i="57"/>
  <c r="W17" i="57"/>
  <c r="W18" i="57"/>
  <c r="V19" i="57"/>
  <c r="W19" i="57"/>
  <c r="W20" i="57"/>
  <c r="W21" i="57"/>
  <c r="W22" i="57"/>
  <c r="W24" i="57"/>
  <c r="W25" i="57"/>
  <c r="W26" i="57"/>
  <c r="W27" i="57"/>
  <c r="W28" i="57"/>
  <c r="W29" i="57"/>
  <c r="W30" i="57"/>
  <c r="W31" i="57"/>
  <c r="W32" i="57"/>
  <c r="W33" i="57"/>
  <c r="W34" i="57"/>
  <c r="W35" i="57"/>
  <c r="U15" i="57"/>
  <c r="U16" i="57"/>
  <c r="U17" i="57"/>
  <c r="U18" i="57"/>
  <c r="U19" i="57"/>
  <c r="U20" i="57"/>
  <c r="U21" i="57"/>
  <c r="U22" i="57"/>
  <c r="U24" i="57"/>
  <c r="U25" i="57"/>
  <c r="U26" i="57"/>
  <c r="U28" i="57"/>
  <c r="U29" i="57"/>
  <c r="U30" i="57"/>
  <c r="U31" i="57"/>
  <c r="U32" i="57"/>
  <c r="U33" i="57"/>
  <c r="U34" i="57"/>
  <c r="U35" i="57"/>
  <c r="P7" i="57" l="1"/>
  <c r="V13" i="57"/>
  <c r="W13" i="57"/>
  <c r="U14" i="57"/>
  <c r="I13" i="57"/>
  <c r="U27" i="57"/>
  <c r="U13" i="57" l="1"/>
  <c r="K45" i="59"/>
  <c r="K46" i="59"/>
  <c r="K47" i="59"/>
  <c r="K48" i="59"/>
  <c r="K49" i="59"/>
  <c r="K50" i="59"/>
  <c r="K51" i="59"/>
  <c r="K52" i="59"/>
  <c r="K53" i="59"/>
  <c r="K54" i="59"/>
  <c r="K55" i="59"/>
  <c r="K56" i="59"/>
  <c r="K57" i="59"/>
  <c r="K58" i="59"/>
  <c r="K59" i="59"/>
  <c r="K60" i="59"/>
  <c r="K61" i="59"/>
  <c r="K62" i="59"/>
  <c r="K63" i="59"/>
  <c r="K64" i="59"/>
  <c r="K65" i="59"/>
  <c r="K66" i="59"/>
  <c r="K67" i="59"/>
  <c r="K68" i="59"/>
  <c r="K69" i="59"/>
  <c r="K70" i="59"/>
  <c r="K71" i="59"/>
  <c r="K72" i="59"/>
  <c r="K73" i="59"/>
  <c r="K74" i="59"/>
  <c r="K75" i="59"/>
  <c r="K76" i="59"/>
  <c r="K77" i="59"/>
  <c r="K78" i="59"/>
  <c r="K79" i="59"/>
  <c r="K80" i="59"/>
  <c r="K81" i="59"/>
  <c r="K82" i="59"/>
  <c r="K83" i="59"/>
  <c r="K84" i="59"/>
  <c r="K85" i="59"/>
  <c r="K86" i="59"/>
  <c r="K87" i="59"/>
  <c r="K88" i="59"/>
  <c r="K89" i="59"/>
  <c r="K90" i="59"/>
  <c r="K91" i="59"/>
  <c r="K92" i="59"/>
  <c r="K93" i="59"/>
  <c r="K94" i="59"/>
  <c r="K95" i="59"/>
  <c r="K96" i="59"/>
  <c r="K97" i="59"/>
  <c r="K98" i="59"/>
  <c r="K99" i="59"/>
  <c r="K100" i="59"/>
  <c r="K101" i="59"/>
  <c r="K102" i="59"/>
  <c r="K103" i="59"/>
  <c r="K104" i="59"/>
  <c r="V104" i="59" s="1"/>
  <c r="K105" i="59"/>
  <c r="K106" i="59"/>
  <c r="K107" i="59"/>
  <c r="K108" i="59"/>
  <c r="K109" i="59"/>
  <c r="K110" i="59"/>
  <c r="K111" i="59"/>
  <c r="K112" i="59"/>
  <c r="K113" i="59"/>
  <c r="K114" i="59"/>
  <c r="K44" i="59"/>
  <c r="K12" i="59" l="1"/>
  <c r="V105" i="59"/>
  <c r="V101" i="59"/>
  <c r="V97" i="59"/>
  <c r="V93" i="59"/>
  <c r="V100" i="59"/>
  <c r="V96" i="59"/>
  <c r="V107" i="59"/>
  <c r="V103" i="59"/>
  <c r="V99" i="59"/>
  <c r="V95" i="59"/>
  <c r="V106" i="59"/>
  <c r="V102" i="59"/>
  <c r="V98" i="59"/>
  <c r="V94" i="59"/>
  <c r="D122" i="60"/>
  <c r="E122" i="60"/>
  <c r="K122" i="60"/>
  <c r="L122" i="60"/>
  <c r="N122" i="60"/>
  <c r="O122" i="60"/>
  <c r="Q122" i="60"/>
  <c r="R122" i="60"/>
  <c r="T122" i="60"/>
  <c r="U122" i="60"/>
  <c r="V122" i="60"/>
  <c r="J15" i="60"/>
  <c r="G15" i="60" s="1"/>
  <c r="X15" i="60" s="1"/>
  <c r="M15" i="60"/>
  <c r="P15" i="60"/>
  <c r="S15" i="60"/>
  <c r="J16" i="60"/>
  <c r="I16" i="60" s="1"/>
  <c r="M16" i="60"/>
  <c r="P16" i="60"/>
  <c r="S16" i="60"/>
  <c r="J17" i="60"/>
  <c r="M17" i="60"/>
  <c r="P17" i="60"/>
  <c r="S17" i="60"/>
  <c r="J18" i="60"/>
  <c r="I18" i="60" s="1"/>
  <c r="M18" i="60"/>
  <c r="P18" i="60"/>
  <c r="S18" i="60"/>
  <c r="J19" i="60"/>
  <c r="G19" i="60" s="1"/>
  <c r="X19" i="60" s="1"/>
  <c r="M19" i="60"/>
  <c r="P19" i="60"/>
  <c r="S19" i="60"/>
  <c r="J20" i="60"/>
  <c r="I20" i="60" s="1"/>
  <c r="M20" i="60"/>
  <c r="P20" i="60"/>
  <c r="S20" i="60"/>
  <c r="J21" i="60"/>
  <c r="M21" i="60"/>
  <c r="P21" i="60"/>
  <c r="S21" i="60"/>
  <c r="J22" i="60"/>
  <c r="I22" i="60" s="1"/>
  <c r="M22" i="60"/>
  <c r="P22" i="60"/>
  <c r="S22" i="60"/>
  <c r="J23" i="60"/>
  <c r="G23" i="60" s="1"/>
  <c r="X23" i="60" s="1"/>
  <c r="M23" i="60"/>
  <c r="P23" i="60"/>
  <c r="S23" i="60"/>
  <c r="J24" i="60"/>
  <c r="I24" i="60" s="1"/>
  <c r="M24" i="60"/>
  <c r="P24" i="60"/>
  <c r="S24" i="60"/>
  <c r="J25" i="60"/>
  <c r="M25" i="60"/>
  <c r="P25" i="60"/>
  <c r="S25" i="60"/>
  <c r="J26" i="60"/>
  <c r="I26" i="60" s="1"/>
  <c r="M26" i="60"/>
  <c r="P26" i="60"/>
  <c r="S26" i="60"/>
  <c r="J27" i="60"/>
  <c r="G27" i="60" s="1"/>
  <c r="X27" i="60" s="1"/>
  <c r="M27" i="60"/>
  <c r="P27" i="60"/>
  <c r="S27" i="60"/>
  <c r="J28" i="60"/>
  <c r="I28" i="60" s="1"/>
  <c r="M28" i="60"/>
  <c r="P28" i="60"/>
  <c r="S28" i="60"/>
  <c r="J29" i="60"/>
  <c r="M29" i="60"/>
  <c r="P29" i="60"/>
  <c r="S29" i="60"/>
  <c r="J30" i="60"/>
  <c r="I30" i="60" s="1"/>
  <c r="M30" i="60"/>
  <c r="P30" i="60"/>
  <c r="S30" i="60"/>
  <c r="J31" i="60"/>
  <c r="G31" i="60" s="1"/>
  <c r="X31" i="60" s="1"/>
  <c r="M31" i="60"/>
  <c r="P31" i="60"/>
  <c r="S31" i="60"/>
  <c r="J32" i="60"/>
  <c r="I32" i="60" s="1"/>
  <c r="M32" i="60"/>
  <c r="P32" i="60"/>
  <c r="S32" i="60"/>
  <c r="J33" i="60"/>
  <c r="M33" i="60"/>
  <c r="P33" i="60"/>
  <c r="S33" i="60"/>
  <c r="J34" i="60"/>
  <c r="I34" i="60" s="1"/>
  <c r="M34" i="60"/>
  <c r="P34" i="60"/>
  <c r="S34" i="60"/>
  <c r="J35" i="60"/>
  <c r="G35" i="60" s="1"/>
  <c r="X35" i="60" s="1"/>
  <c r="M35" i="60"/>
  <c r="P35" i="60"/>
  <c r="S35" i="60"/>
  <c r="J36" i="60"/>
  <c r="I36" i="60" s="1"/>
  <c r="M36" i="60"/>
  <c r="P36" i="60"/>
  <c r="S36" i="60"/>
  <c r="J37" i="60"/>
  <c r="M37" i="60"/>
  <c r="P37" i="60"/>
  <c r="S37" i="60"/>
  <c r="J38" i="60"/>
  <c r="I38" i="60" s="1"/>
  <c r="M38" i="60"/>
  <c r="P38" i="60"/>
  <c r="S38" i="60"/>
  <c r="J39" i="60"/>
  <c r="G39" i="60" s="1"/>
  <c r="X39" i="60" s="1"/>
  <c r="M39" i="60"/>
  <c r="P39" i="60"/>
  <c r="S39" i="60"/>
  <c r="J40" i="60"/>
  <c r="I40" i="60" s="1"/>
  <c r="M40" i="60"/>
  <c r="P40" i="60"/>
  <c r="S40" i="60"/>
  <c r="J41" i="60"/>
  <c r="M41" i="60"/>
  <c r="P41" i="60"/>
  <c r="S41" i="60"/>
  <c r="J42" i="60"/>
  <c r="I42" i="60" s="1"/>
  <c r="M42" i="60"/>
  <c r="P42" i="60"/>
  <c r="S42" i="60"/>
  <c r="J43" i="60"/>
  <c r="G43" i="60" s="1"/>
  <c r="X43" i="60" s="1"/>
  <c r="M43" i="60"/>
  <c r="P43" i="60"/>
  <c r="S43" i="60"/>
  <c r="J44" i="60"/>
  <c r="I44" i="60" s="1"/>
  <c r="M44" i="60"/>
  <c r="P44" i="60"/>
  <c r="S44" i="60"/>
  <c r="J45" i="60"/>
  <c r="M45" i="60"/>
  <c r="P45" i="60"/>
  <c r="S45" i="60"/>
  <c r="J46" i="60"/>
  <c r="I46" i="60" s="1"/>
  <c r="M46" i="60"/>
  <c r="P46" i="60"/>
  <c r="S46" i="60"/>
  <c r="J47" i="60"/>
  <c r="G47" i="60" s="1"/>
  <c r="X47" i="60" s="1"/>
  <c r="M47" i="60"/>
  <c r="P47" i="60"/>
  <c r="S47" i="60"/>
  <c r="J48" i="60"/>
  <c r="I48" i="60" s="1"/>
  <c r="M48" i="60"/>
  <c r="P48" i="60"/>
  <c r="S48" i="60"/>
  <c r="J49" i="60"/>
  <c r="M49" i="60"/>
  <c r="P49" i="60"/>
  <c r="S49" i="60"/>
  <c r="J50" i="60"/>
  <c r="I50" i="60" s="1"/>
  <c r="M50" i="60"/>
  <c r="P50" i="60"/>
  <c r="S50" i="60"/>
  <c r="J51" i="60"/>
  <c r="G51" i="60" s="1"/>
  <c r="X51" i="60" s="1"/>
  <c r="M51" i="60"/>
  <c r="P51" i="60"/>
  <c r="S51" i="60"/>
  <c r="J52" i="60"/>
  <c r="M52" i="60"/>
  <c r="P52" i="60"/>
  <c r="S52" i="60"/>
  <c r="J53" i="60"/>
  <c r="I53" i="60" s="1"/>
  <c r="M53" i="60"/>
  <c r="P53" i="60"/>
  <c r="S53" i="60"/>
  <c r="J54" i="60"/>
  <c r="M54" i="60"/>
  <c r="P54" i="60"/>
  <c r="S54" i="60"/>
  <c r="J55" i="60"/>
  <c r="I55" i="60" s="1"/>
  <c r="M55" i="60"/>
  <c r="P55" i="60"/>
  <c r="S55" i="60"/>
  <c r="J56" i="60"/>
  <c r="M56" i="60"/>
  <c r="P56" i="60"/>
  <c r="S56" i="60"/>
  <c r="J57" i="60"/>
  <c r="I57" i="60" s="1"/>
  <c r="M57" i="60"/>
  <c r="P57" i="60"/>
  <c r="S57" i="60"/>
  <c r="J58" i="60"/>
  <c r="M58" i="60"/>
  <c r="P58" i="60"/>
  <c r="S58" i="60"/>
  <c r="J59" i="60"/>
  <c r="I59" i="60" s="1"/>
  <c r="M59" i="60"/>
  <c r="P59" i="60"/>
  <c r="S59" i="60"/>
  <c r="J60" i="60"/>
  <c r="I60" i="60" s="1"/>
  <c r="M60" i="60"/>
  <c r="P60" i="60"/>
  <c r="S60" i="60"/>
  <c r="J61" i="60"/>
  <c r="M61" i="60"/>
  <c r="P61" i="60"/>
  <c r="S61" i="60"/>
  <c r="J62" i="60"/>
  <c r="I62" i="60" s="1"/>
  <c r="M62" i="60"/>
  <c r="P62" i="60"/>
  <c r="S62" i="60"/>
  <c r="J63" i="60"/>
  <c r="G63" i="60" s="1"/>
  <c r="X63" i="60" s="1"/>
  <c r="M63" i="60"/>
  <c r="P63" i="60"/>
  <c r="S63" i="60"/>
  <c r="J64" i="60"/>
  <c r="I64" i="60" s="1"/>
  <c r="M64" i="60"/>
  <c r="P64" i="60"/>
  <c r="S64" i="60"/>
  <c r="J65" i="60"/>
  <c r="M65" i="60"/>
  <c r="P65" i="60"/>
  <c r="S65" i="60"/>
  <c r="J66" i="60"/>
  <c r="I66" i="60" s="1"/>
  <c r="M66" i="60"/>
  <c r="P66" i="60"/>
  <c r="S66" i="60"/>
  <c r="J67" i="60"/>
  <c r="G67" i="60" s="1"/>
  <c r="X67" i="60" s="1"/>
  <c r="M67" i="60"/>
  <c r="P67" i="60"/>
  <c r="S67" i="60"/>
  <c r="J68" i="60"/>
  <c r="M68" i="60"/>
  <c r="P68" i="60"/>
  <c r="S68" i="60"/>
  <c r="J69" i="60"/>
  <c r="I69" i="60" s="1"/>
  <c r="M69" i="60"/>
  <c r="P69" i="60"/>
  <c r="S69" i="60"/>
  <c r="J70" i="60"/>
  <c r="M70" i="60"/>
  <c r="P70" i="60"/>
  <c r="S70" i="60"/>
  <c r="J71" i="60"/>
  <c r="G71" i="60" s="1"/>
  <c r="X71" i="60" s="1"/>
  <c r="M71" i="60"/>
  <c r="P71" i="60"/>
  <c r="S71" i="60"/>
  <c r="J72" i="60"/>
  <c r="M72" i="60"/>
  <c r="P72" i="60"/>
  <c r="S72" i="60"/>
  <c r="J73" i="60"/>
  <c r="I73" i="60" s="1"/>
  <c r="M73" i="60"/>
  <c r="P73" i="60"/>
  <c r="S73" i="60"/>
  <c r="J74" i="60"/>
  <c r="M74" i="60"/>
  <c r="P74" i="60"/>
  <c r="S74" i="60"/>
  <c r="J75" i="60"/>
  <c r="I75" i="60" s="1"/>
  <c r="M75" i="60"/>
  <c r="P75" i="60"/>
  <c r="S75" i="60"/>
  <c r="J76" i="60"/>
  <c r="I76" i="60" s="1"/>
  <c r="M76" i="60"/>
  <c r="P76" i="60"/>
  <c r="S76" i="60"/>
  <c r="J77" i="60"/>
  <c r="M77" i="60"/>
  <c r="P77" i="60"/>
  <c r="S77" i="60"/>
  <c r="J78" i="60"/>
  <c r="I78" i="60" s="1"/>
  <c r="M78" i="60"/>
  <c r="P78" i="60"/>
  <c r="S78" i="60"/>
  <c r="J79" i="60"/>
  <c r="G79" i="60" s="1"/>
  <c r="X79" i="60" s="1"/>
  <c r="M79" i="60"/>
  <c r="P79" i="60"/>
  <c r="S79" i="60"/>
  <c r="J80" i="60"/>
  <c r="I80" i="60" s="1"/>
  <c r="M80" i="60"/>
  <c r="P80" i="60"/>
  <c r="S80" i="60"/>
  <c r="J81" i="60"/>
  <c r="M81" i="60"/>
  <c r="P81" i="60"/>
  <c r="S81" i="60"/>
  <c r="J82" i="60"/>
  <c r="I82" i="60" s="1"/>
  <c r="M82" i="60"/>
  <c r="P82" i="60"/>
  <c r="S82" i="60"/>
  <c r="J83" i="60"/>
  <c r="G83" i="60" s="1"/>
  <c r="X83" i="60" s="1"/>
  <c r="M83" i="60"/>
  <c r="P83" i="60"/>
  <c r="S83" i="60"/>
  <c r="J84" i="60"/>
  <c r="M84" i="60"/>
  <c r="P84" i="60"/>
  <c r="S84" i="60"/>
  <c r="J85" i="60"/>
  <c r="I85" i="60" s="1"/>
  <c r="M85" i="60"/>
  <c r="P85" i="60"/>
  <c r="S85" i="60"/>
  <c r="J86" i="60"/>
  <c r="M86" i="60"/>
  <c r="P86" i="60"/>
  <c r="S86" i="60"/>
  <c r="J87" i="60"/>
  <c r="I87" i="60" s="1"/>
  <c r="M87" i="60"/>
  <c r="P87" i="60"/>
  <c r="S87" i="60"/>
  <c r="J88" i="60"/>
  <c r="M88" i="60"/>
  <c r="P88" i="60"/>
  <c r="S88" i="60"/>
  <c r="J89" i="60"/>
  <c r="I89" i="60" s="1"/>
  <c r="M89" i="60"/>
  <c r="P89" i="60"/>
  <c r="S89" i="60"/>
  <c r="J90" i="60"/>
  <c r="M90" i="60"/>
  <c r="P90" i="60"/>
  <c r="S90" i="60"/>
  <c r="J91" i="60"/>
  <c r="I91" i="60" s="1"/>
  <c r="M91" i="60"/>
  <c r="P91" i="60"/>
  <c r="S91" i="60"/>
  <c r="J92" i="60"/>
  <c r="I92" i="60" s="1"/>
  <c r="M92" i="60"/>
  <c r="P92" i="60"/>
  <c r="S92" i="60"/>
  <c r="J93" i="60"/>
  <c r="M93" i="60"/>
  <c r="P93" i="60"/>
  <c r="S93" i="60"/>
  <c r="J94" i="60"/>
  <c r="I94" i="60" s="1"/>
  <c r="M94" i="60"/>
  <c r="P94" i="60"/>
  <c r="S94" i="60"/>
  <c r="J95" i="60"/>
  <c r="G95" i="60" s="1"/>
  <c r="X95" i="60" s="1"/>
  <c r="M95" i="60"/>
  <c r="P95" i="60"/>
  <c r="S95" i="60"/>
  <c r="J96" i="60"/>
  <c r="I96" i="60" s="1"/>
  <c r="M96" i="60"/>
  <c r="P96" i="60"/>
  <c r="S96" i="60"/>
  <c r="J97" i="60"/>
  <c r="M97" i="60"/>
  <c r="P97" i="60"/>
  <c r="S97" i="60"/>
  <c r="J98" i="60"/>
  <c r="I98" i="60" s="1"/>
  <c r="M98" i="60"/>
  <c r="P98" i="60"/>
  <c r="S98" i="60"/>
  <c r="J99" i="60"/>
  <c r="G99" i="60" s="1"/>
  <c r="X99" i="60" s="1"/>
  <c r="M99" i="60"/>
  <c r="P99" i="60"/>
  <c r="S99" i="60"/>
  <c r="J100" i="60"/>
  <c r="M100" i="60"/>
  <c r="P100" i="60"/>
  <c r="S100" i="60"/>
  <c r="J101" i="60"/>
  <c r="I101" i="60" s="1"/>
  <c r="M101" i="60"/>
  <c r="P101" i="60"/>
  <c r="S101" i="60"/>
  <c r="J102" i="60"/>
  <c r="M102" i="60"/>
  <c r="P102" i="60"/>
  <c r="S102" i="60"/>
  <c r="J103" i="60"/>
  <c r="I103" i="60" s="1"/>
  <c r="M103" i="60"/>
  <c r="P103" i="60"/>
  <c r="S103" i="60"/>
  <c r="J104" i="60"/>
  <c r="M104" i="60"/>
  <c r="P104" i="60"/>
  <c r="S104" i="60"/>
  <c r="J105" i="60"/>
  <c r="I105" i="60" s="1"/>
  <c r="M105" i="60"/>
  <c r="P105" i="60"/>
  <c r="S105" i="60"/>
  <c r="J106" i="60"/>
  <c r="M106" i="60"/>
  <c r="P106" i="60"/>
  <c r="S106" i="60"/>
  <c r="J107" i="60"/>
  <c r="I107" i="60" s="1"/>
  <c r="M107" i="60"/>
  <c r="P107" i="60"/>
  <c r="S107" i="60"/>
  <c r="J108" i="60"/>
  <c r="I108" i="60" s="1"/>
  <c r="M108" i="60"/>
  <c r="P108" i="60"/>
  <c r="S108" i="60"/>
  <c r="J109" i="60"/>
  <c r="M109" i="60"/>
  <c r="P109" i="60"/>
  <c r="S109" i="60"/>
  <c r="J110" i="60"/>
  <c r="I110" i="60" s="1"/>
  <c r="M110" i="60"/>
  <c r="P110" i="60"/>
  <c r="S110" i="60"/>
  <c r="J111" i="60"/>
  <c r="G111" i="60" s="1"/>
  <c r="X111" i="60" s="1"/>
  <c r="M111" i="60"/>
  <c r="P111" i="60"/>
  <c r="S111" i="60"/>
  <c r="J112" i="60"/>
  <c r="I112" i="60" s="1"/>
  <c r="M112" i="60"/>
  <c r="P112" i="60"/>
  <c r="S112" i="60"/>
  <c r="J113" i="60"/>
  <c r="M113" i="60"/>
  <c r="P113" i="60"/>
  <c r="S113" i="60"/>
  <c r="J114" i="60"/>
  <c r="G114" i="60" s="1"/>
  <c r="M114" i="60"/>
  <c r="P114" i="60"/>
  <c r="S114" i="60"/>
  <c r="J115" i="60"/>
  <c r="G115" i="60" s="1"/>
  <c r="X115" i="60" s="1"/>
  <c r="M115" i="60"/>
  <c r="P115" i="60"/>
  <c r="S115" i="60"/>
  <c r="J116" i="60"/>
  <c r="M116" i="60"/>
  <c r="P116" i="60"/>
  <c r="S116" i="60"/>
  <c r="J117" i="60"/>
  <c r="I117" i="60" s="1"/>
  <c r="M117" i="60"/>
  <c r="P117" i="60"/>
  <c r="S117" i="60"/>
  <c r="J118" i="60"/>
  <c r="G118" i="60" s="1"/>
  <c r="M118" i="60"/>
  <c r="P118" i="60"/>
  <c r="S118" i="60"/>
  <c r="J119" i="60"/>
  <c r="G119" i="60" s="1"/>
  <c r="M119" i="60"/>
  <c r="P119" i="60"/>
  <c r="S119" i="60"/>
  <c r="J120" i="60"/>
  <c r="G120" i="60" s="1"/>
  <c r="X120" i="60" s="1"/>
  <c r="M120" i="60"/>
  <c r="P120" i="60"/>
  <c r="S120" i="60"/>
  <c r="J121" i="60"/>
  <c r="I121" i="60" s="1"/>
  <c r="M121" i="60"/>
  <c r="P121" i="60"/>
  <c r="S121" i="60"/>
  <c r="J123" i="60"/>
  <c r="M123" i="60"/>
  <c r="J124" i="60"/>
  <c r="M124" i="60"/>
  <c r="J125" i="60"/>
  <c r="J126" i="60"/>
  <c r="M126" i="60"/>
  <c r="J127" i="60"/>
  <c r="M127" i="60"/>
  <c r="I127" i="60" s="1"/>
  <c r="J128" i="60"/>
  <c r="M128" i="60"/>
  <c r="J129" i="60"/>
  <c r="M129" i="60"/>
  <c r="J131" i="60"/>
  <c r="M131" i="60"/>
  <c r="I131" i="60" s="1"/>
  <c r="J133" i="60"/>
  <c r="M133" i="60"/>
  <c r="J134" i="60"/>
  <c r="M134" i="60"/>
  <c r="J135" i="60"/>
  <c r="M135" i="60"/>
  <c r="I135" i="60" s="1"/>
  <c r="J136" i="60"/>
  <c r="M136" i="60"/>
  <c r="J137" i="60"/>
  <c r="M137" i="60"/>
  <c r="J138" i="60"/>
  <c r="M138" i="60"/>
  <c r="J139" i="60"/>
  <c r="M139" i="60"/>
  <c r="I139" i="60" s="1"/>
  <c r="J140" i="60"/>
  <c r="M140" i="60"/>
  <c r="J141" i="60"/>
  <c r="M141" i="60"/>
  <c r="J142" i="60"/>
  <c r="M142" i="60"/>
  <c r="J143" i="60"/>
  <c r="I143" i="60" s="1"/>
  <c r="M143" i="60"/>
  <c r="J144" i="60"/>
  <c r="M144" i="60"/>
  <c r="S14" i="60"/>
  <c r="P14" i="60"/>
  <c r="M14" i="60"/>
  <c r="H14" i="60" s="1"/>
  <c r="Y14" i="60" s="1"/>
  <c r="J14" i="60"/>
  <c r="G14" i="60" s="1"/>
  <c r="X14" i="60" s="1"/>
  <c r="I95" i="60"/>
  <c r="I124" i="60"/>
  <c r="I125" i="60"/>
  <c r="I126" i="60"/>
  <c r="I128" i="60"/>
  <c r="I129" i="60"/>
  <c r="I133" i="60"/>
  <c r="I134" i="60"/>
  <c r="I136" i="60"/>
  <c r="I137" i="60"/>
  <c r="I138" i="60"/>
  <c r="I140" i="60"/>
  <c r="I141" i="60"/>
  <c r="I142" i="60"/>
  <c r="I144" i="60"/>
  <c r="H15" i="60"/>
  <c r="H16" i="60"/>
  <c r="Y16" i="60" s="1"/>
  <c r="H17" i="60"/>
  <c r="Y17" i="60" s="1"/>
  <c r="H18" i="60"/>
  <c r="Y18" i="60" s="1"/>
  <c r="H19" i="60"/>
  <c r="H20" i="60"/>
  <c r="Y20" i="60" s="1"/>
  <c r="H21" i="60"/>
  <c r="Y21" i="60" s="1"/>
  <c r="H22" i="60"/>
  <c r="Y22" i="60" s="1"/>
  <c r="H23" i="60"/>
  <c r="H24" i="60"/>
  <c r="Y24" i="60" s="1"/>
  <c r="H25" i="60"/>
  <c r="Y25" i="60" s="1"/>
  <c r="H26" i="60"/>
  <c r="Y26" i="60" s="1"/>
  <c r="H27" i="60"/>
  <c r="H28" i="60"/>
  <c r="Y28" i="60" s="1"/>
  <c r="H29" i="60"/>
  <c r="Y29" i="60" s="1"/>
  <c r="H30" i="60"/>
  <c r="Y30" i="60" s="1"/>
  <c r="H31" i="60"/>
  <c r="H32" i="60"/>
  <c r="Y32" i="60" s="1"/>
  <c r="H33" i="60"/>
  <c r="Y33" i="60" s="1"/>
  <c r="H34" i="60"/>
  <c r="Y34" i="60" s="1"/>
  <c r="H35" i="60"/>
  <c r="H36" i="60"/>
  <c r="Y36" i="60" s="1"/>
  <c r="H37" i="60"/>
  <c r="Y37" i="60" s="1"/>
  <c r="H38" i="60"/>
  <c r="Y38" i="60" s="1"/>
  <c r="H39" i="60"/>
  <c r="H40" i="60"/>
  <c r="Y40" i="60" s="1"/>
  <c r="H41" i="60"/>
  <c r="Y41" i="60" s="1"/>
  <c r="H42" i="60"/>
  <c r="Y42" i="60" s="1"/>
  <c r="H43" i="60"/>
  <c r="H44" i="60"/>
  <c r="Y44" i="60" s="1"/>
  <c r="H45" i="60"/>
  <c r="Y45" i="60" s="1"/>
  <c r="H46" i="60"/>
  <c r="Y46" i="60" s="1"/>
  <c r="Y48" i="60"/>
  <c r="Y49" i="60"/>
  <c r="Y50" i="60"/>
  <c r="Y52" i="60"/>
  <c r="Y53" i="60"/>
  <c r="Y54" i="60"/>
  <c r="Y56" i="60"/>
  <c r="Y57" i="60"/>
  <c r="Y58" i="60"/>
  <c r="Y60" i="60"/>
  <c r="Y61" i="60"/>
  <c r="Y62" i="60"/>
  <c r="Y64" i="60"/>
  <c r="Y65" i="60"/>
  <c r="Y66" i="60"/>
  <c r="Y68" i="60"/>
  <c r="G69" i="60"/>
  <c r="Y69" i="60"/>
  <c r="Y70" i="60"/>
  <c r="Y72" i="60"/>
  <c r="Y73" i="60"/>
  <c r="Y74" i="60"/>
  <c r="Y76" i="60"/>
  <c r="Y77" i="60"/>
  <c r="Y78" i="60"/>
  <c r="Y80" i="60"/>
  <c r="Y81" i="60"/>
  <c r="Y82" i="60"/>
  <c r="Y84" i="60"/>
  <c r="Y85" i="60"/>
  <c r="Y86" i="60"/>
  <c r="Y88" i="60"/>
  <c r="Y89" i="60"/>
  <c r="Y90" i="60"/>
  <c r="Y92" i="60"/>
  <c r="Y93" i="60"/>
  <c r="G94" i="60"/>
  <c r="X94" i="60" s="1"/>
  <c r="Y94" i="60"/>
  <c r="Y96" i="60"/>
  <c r="Y97" i="60"/>
  <c r="Y98" i="60"/>
  <c r="Y100" i="60"/>
  <c r="Y101" i="60"/>
  <c r="Y102" i="60"/>
  <c r="Y104" i="60"/>
  <c r="Y105" i="60"/>
  <c r="Y106" i="60"/>
  <c r="Y108" i="60"/>
  <c r="Y109" i="60"/>
  <c r="Y110" i="60"/>
  <c r="Y112" i="60"/>
  <c r="Y113" i="60"/>
  <c r="Y114" i="60"/>
  <c r="Y116" i="60"/>
  <c r="Y117" i="60"/>
  <c r="Y118" i="60"/>
  <c r="H119" i="60"/>
  <c r="Y119" i="60" s="1"/>
  <c r="H120" i="60"/>
  <c r="Y120" i="60" s="1"/>
  <c r="H121" i="60"/>
  <c r="Y121" i="60" s="1"/>
  <c r="G123" i="60"/>
  <c r="H123" i="60"/>
  <c r="G124" i="60"/>
  <c r="X124" i="60" s="1"/>
  <c r="H124" i="60"/>
  <c r="G125" i="60"/>
  <c r="H125" i="60"/>
  <c r="G126" i="60"/>
  <c r="X126" i="60" s="1"/>
  <c r="H126" i="60"/>
  <c r="G127" i="60"/>
  <c r="H127" i="60"/>
  <c r="G128" i="60"/>
  <c r="H128" i="60"/>
  <c r="G129" i="60"/>
  <c r="H129" i="60"/>
  <c r="G131" i="60"/>
  <c r="H131" i="60"/>
  <c r="G133" i="60"/>
  <c r="H133" i="60"/>
  <c r="G134" i="60"/>
  <c r="H134" i="60"/>
  <c r="G135" i="60"/>
  <c r="H135" i="60"/>
  <c r="G136" i="60"/>
  <c r="H136" i="60"/>
  <c r="G137" i="60"/>
  <c r="X137" i="60" s="1"/>
  <c r="H137" i="60"/>
  <c r="G138" i="60"/>
  <c r="H138" i="60"/>
  <c r="G139" i="60"/>
  <c r="H139" i="60"/>
  <c r="G140" i="60"/>
  <c r="H140" i="60"/>
  <c r="G141" i="60"/>
  <c r="H141" i="60"/>
  <c r="G142" i="60"/>
  <c r="H142" i="60"/>
  <c r="G143" i="60"/>
  <c r="H143" i="60"/>
  <c r="G144" i="60"/>
  <c r="H144" i="60"/>
  <c r="C15" i="60"/>
  <c r="C16" i="60"/>
  <c r="C17" i="60"/>
  <c r="C18" i="60"/>
  <c r="C19" i="60"/>
  <c r="C20" i="60"/>
  <c r="C21" i="60"/>
  <c r="C22" i="60"/>
  <c r="C23" i="60"/>
  <c r="C24" i="60"/>
  <c r="C25" i="60"/>
  <c r="C26" i="60"/>
  <c r="C27" i="60"/>
  <c r="C28" i="60"/>
  <c r="C29" i="60"/>
  <c r="C30" i="60"/>
  <c r="C31" i="60"/>
  <c r="C32" i="60"/>
  <c r="C33" i="60"/>
  <c r="C34" i="60"/>
  <c r="C35" i="60"/>
  <c r="C36" i="60"/>
  <c r="C37" i="60"/>
  <c r="C38" i="60"/>
  <c r="C39" i="60"/>
  <c r="C40" i="60"/>
  <c r="C41" i="60"/>
  <c r="C42" i="60"/>
  <c r="C43" i="60"/>
  <c r="C44" i="60"/>
  <c r="C45" i="60"/>
  <c r="C46" i="60"/>
  <c r="C47" i="60"/>
  <c r="C48" i="60"/>
  <c r="C49" i="60"/>
  <c r="C50" i="60"/>
  <c r="C51" i="60"/>
  <c r="C52" i="60"/>
  <c r="C53" i="60"/>
  <c r="C54" i="60"/>
  <c r="C55" i="60"/>
  <c r="C56" i="60"/>
  <c r="C57" i="60"/>
  <c r="C58" i="60"/>
  <c r="C59" i="60"/>
  <c r="C60" i="60"/>
  <c r="C61" i="60"/>
  <c r="C62" i="60"/>
  <c r="C63" i="60"/>
  <c r="C64" i="60"/>
  <c r="C65" i="60"/>
  <c r="C66" i="60"/>
  <c r="C67" i="60"/>
  <c r="C68" i="60"/>
  <c r="C69" i="60"/>
  <c r="C70" i="60"/>
  <c r="C71" i="60"/>
  <c r="C72" i="60"/>
  <c r="C73" i="60"/>
  <c r="C74" i="60"/>
  <c r="C75" i="60"/>
  <c r="C76" i="60"/>
  <c r="C77" i="60"/>
  <c r="C78" i="60"/>
  <c r="C79" i="60"/>
  <c r="C80" i="60"/>
  <c r="C81" i="60"/>
  <c r="C82" i="60"/>
  <c r="C83" i="60"/>
  <c r="C84" i="60"/>
  <c r="C85" i="60"/>
  <c r="C86" i="60"/>
  <c r="C87" i="60"/>
  <c r="C88" i="60"/>
  <c r="C89" i="60"/>
  <c r="C90" i="60"/>
  <c r="C91" i="60"/>
  <c r="C92" i="60"/>
  <c r="C93" i="60"/>
  <c r="C94" i="60"/>
  <c r="C95" i="60"/>
  <c r="C96" i="60"/>
  <c r="C97" i="60"/>
  <c r="C98" i="60"/>
  <c r="C99" i="60"/>
  <c r="C100" i="60"/>
  <c r="C101" i="60"/>
  <c r="C102" i="60"/>
  <c r="C103" i="60"/>
  <c r="C104" i="60"/>
  <c r="C105" i="60"/>
  <c r="C106" i="60"/>
  <c r="C107" i="60"/>
  <c r="C108" i="60"/>
  <c r="C109" i="60"/>
  <c r="C110" i="60"/>
  <c r="C111" i="60"/>
  <c r="C112" i="60"/>
  <c r="C113" i="60"/>
  <c r="C114" i="60"/>
  <c r="C115" i="60"/>
  <c r="C116" i="60"/>
  <c r="C117" i="60"/>
  <c r="C118" i="60"/>
  <c r="C119" i="60"/>
  <c r="C120" i="60"/>
  <c r="C121" i="60"/>
  <c r="C123" i="60"/>
  <c r="C124" i="60"/>
  <c r="C125" i="60"/>
  <c r="C126" i="60"/>
  <c r="C127" i="60"/>
  <c r="C128" i="60"/>
  <c r="C129" i="60"/>
  <c r="C130" i="60"/>
  <c r="C131" i="60"/>
  <c r="C133" i="60"/>
  <c r="C134" i="60"/>
  <c r="C135" i="60"/>
  <c r="C136" i="60"/>
  <c r="C137" i="60"/>
  <c r="C138" i="60"/>
  <c r="C139" i="60"/>
  <c r="C140" i="60"/>
  <c r="C141" i="60"/>
  <c r="C142" i="60"/>
  <c r="C143" i="60"/>
  <c r="C144" i="60"/>
  <c r="C14" i="60"/>
  <c r="D13" i="60"/>
  <c r="E12" i="60"/>
  <c r="K13" i="60"/>
  <c r="K12" i="60" s="1"/>
  <c r="L13" i="60"/>
  <c r="O13" i="60"/>
  <c r="O12" i="60" s="1"/>
  <c r="Q13" i="60"/>
  <c r="Q12" i="60" s="1"/>
  <c r="R13" i="60"/>
  <c r="U12" i="60"/>
  <c r="V13" i="60"/>
  <c r="H129" i="59"/>
  <c r="C129" i="59" s="1"/>
  <c r="V129" i="59" s="1"/>
  <c r="H128" i="59"/>
  <c r="C128" i="59" s="1"/>
  <c r="V128" i="59" s="1"/>
  <c r="H127" i="59"/>
  <c r="C127" i="59" s="1"/>
  <c r="H126" i="59"/>
  <c r="C126" i="59" s="1"/>
  <c r="V126" i="59" s="1"/>
  <c r="H125" i="59"/>
  <c r="C125" i="59" s="1"/>
  <c r="V125" i="59" s="1"/>
  <c r="H124" i="59"/>
  <c r="C124" i="59" s="1"/>
  <c r="V124" i="59" s="1"/>
  <c r="H123" i="59"/>
  <c r="C123" i="59" s="1"/>
  <c r="H122" i="59"/>
  <c r="C122" i="59" s="1"/>
  <c r="V122" i="59" s="1"/>
  <c r="H121" i="59"/>
  <c r="C121" i="59" s="1"/>
  <c r="V121" i="59" s="1"/>
  <c r="H44" i="59"/>
  <c r="H45" i="59"/>
  <c r="C45" i="59" s="1"/>
  <c r="H46" i="59"/>
  <c r="H47" i="59"/>
  <c r="C47" i="59" s="1"/>
  <c r="H48" i="59"/>
  <c r="C48" i="59" s="1"/>
  <c r="H49" i="59"/>
  <c r="H50" i="59"/>
  <c r="C50" i="59" s="1"/>
  <c r="H51" i="59"/>
  <c r="H52" i="59"/>
  <c r="C52" i="59" s="1"/>
  <c r="H53" i="59"/>
  <c r="C53" i="59" s="1"/>
  <c r="H54" i="59"/>
  <c r="C54" i="59" s="1"/>
  <c r="H55" i="59"/>
  <c r="C55" i="59" s="1"/>
  <c r="H56" i="59"/>
  <c r="C56" i="59" s="1"/>
  <c r="H57" i="59"/>
  <c r="C57" i="59" s="1"/>
  <c r="H58" i="59"/>
  <c r="C58" i="59" s="1"/>
  <c r="H59" i="59"/>
  <c r="C59" i="59" s="1"/>
  <c r="H60" i="59"/>
  <c r="C60" i="59" s="1"/>
  <c r="H61" i="59"/>
  <c r="C61" i="59" s="1"/>
  <c r="H62" i="59"/>
  <c r="C62" i="59" s="1"/>
  <c r="H63" i="59"/>
  <c r="H64" i="59"/>
  <c r="C64" i="59" s="1"/>
  <c r="H65" i="59"/>
  <c r="C65" i="59" s="1"/>
  <c r="H66" i="59"/>
  <c r="H67" i="59"/>
  <c r="C67" i="59" s="1"/>
  <c r="H68" i="59"/>
  <c r="H69" i="59"/>
  <c r="C69" i="59" s="1"/>
  <c r="H70" i="59"/>
  <c r="C70" i="59" s="1"/>
  <c r="H71" i="59"/>
  <c r="C71" i="59" s="1"/>
  <c r="H72" i="59"/>
  <c r="C72" i="59" s="1"/>
  <c r="H73" i="59"/>
  <c r="C73" i="59" s="1"/>
  <c r="H74" i="59"/>
  <c r="C74" i="59" s="1"/>
  <c r="H75" i="59"/>
  <c r="C75" i="59" s="1"/>
  <c r="H76" i="59"/>
  <c r="C76" i="59" s="1"/>
  <c r="H77" i="59"/>
  <c r="C77" i="59" s="1"/>
  <c r="H78" i="59"/>
  <c r="C78" i="59" s="1"/>
  <c r="H79" i="59"/>
  <c r="C79" i="59" s="1"/>
  <c r="H80" i="59"/>
  <c r="C80" i="59" s="1"/>
  <c r="H81" i="59"/>
  <c r="C81" i="59" s="1"/>
  <c r="H82" i="59"/>
  <c r="C82" i="59" s="1"/>
  <c r="H83" i="59"/>
  <c r="C83" i="59" s="1"/>
  <c r="H84" i="59"/>
  <c r="C84" i="59" s="1"/>
  <c r="H85" i="59"/>
  <c r="C85" i="59" s="1"/>
  <c r="H86" i="59"/>
  <c r="C86" i="59" s="1"/>
  <c r="H87" i="59"/>
  <c r="C87" i="59" s="1"/>
  <c r="H88" i="59"/>
  <c r="C88" i="59" s="1"/>
  <c r="H89" i="59"/>
  <c r="C89" i="59" s="1"/>
  <c r="H90" i="59"/>
  <c r="C90" i="59" s="1"/>
  <c r="H91" i="59"/>
  <c r="H92" i="59"/>
  <c r="C92" i="59" s="1"/>
  <c r="H108" i="59"/>
  <c r="H109" i="59"/>
  <c r="C109" i="59" s="1"/>
  <c r="H110" i="59"/>
  <c r="H111" i="59"/>
  <c r="C111" i="59" s="1"/>
  <c r="H112" i="59"/>
  <c r="C112" i="59" s="1"/>
  <c r="H113" i="59"/>
  <c r="C113" i="59" s="1"/>
  <c r="H114" i="59"/>
  <c r="C114" i="59" s="1"/>
  <c r="H118" i="59"/>
  <c r="H119" i="59"/>
  <c r="C119" i="59" s="1"/>
  <c r="H130" i="59"/>
  <c r="C130" i="59" s="1"/>
  <c r="H131" i="59"/>
  <c r="C131" i="59" s="1"/>
  <c r="H132" i="59"/>
  <c r="C132" i="59" s="1"/>
  <c r="H133" i="59"/>
  <c r="C133" i="59" s="1"/>
  <c r="H134" i="59"/>
  <c r="C134" i="59" s="1"/>
  <c r="H135" i="59"/>
  <c r="C135" i="59" s="1"/>
  <c r="H136" i="59"/>
  <c r="C136" i="59" s="1"/>
  <c r="D11" i="59"/>
  <c r="E11" i="59"/>
  <c r="F11" i="59"/>
  <c r="G11" i="59"/>
  <c r="I11" i="59"/>
  <c r="J11" i="59"/>
  <c r="K11" i="59"/>
  <c r="L11" i="59"/>
  <c r="M11" i="59"/>
  <c r="Y12" i="59" s="1"/>
  <c r="N11" i="59"/>
  <c r="O11" i="59"/>
  <c r="P11" i="59"/>
  <c r="Q11" i="59"/>
  <c r="R11" i="59"/>
  <c r="S11" i="59"/>
  <c r="T11" i="59"/>
  <c r="U11" i="59"/>
  <c r="C15" i="58"/>
  <c r="C17" i="58"/>
  <c r="C19" i="58"/>
  <c r="C23" i="58"/>
  <c r="C25" i="58"/>
  <c r="C27" i="58"/>
  <c r="C29" i="58"/>
  <c r="C31" i="58"/>
  <c r="C33" i="58"/>
  <c r="C35" i="58"/>
  <c r="E13" i="58"/>
  <c r="C16" i="58"/>
  <c r="C18" i="58"/>
  <c r="C20" i="58"/>
  <c r="C22" i="58"/>
  <c r="C24" i="58"/>
  <c r="C26" i="58"/>
  <c r="C28" i="58"/>
  <c r="C30" i="58"/>
  <c r="C32" i="58"/>
  <c r="C34" i="58"/>
  <c r="F13" i="58"/>
  <c r="G13" i="58"/>
  <c r="H13" i="58"/>
  <c r="I13" i="58"/>
  <c r="J13" i="58"/>
  <c r="L13" i="58"/>
  <c r="N13" i="58"/>
  <c r="O13" i="58"/>
  <c r="P13" i="58"/>
  <c r="Q13" i="58"/>
  <c r="R13" i="58"/>
  <c r="T13" i="58"/>
  <c r="V13" i="58"/>
  <c r="W13" i="58"/>
  <c r="X13" i="58"/>
  <c r="Y13" i="58"/>
  <c r="Z13" i="58"/>
  <c r="D13" i="58"/>
  <c r="C120" i="59" l="1"/>
  <c r="V120" i="59" s="1"/>
  <c r="V123" i="59"/>
  <c r="C91" i="59"/>
  <c r="V91" i="59" s="1"/>
  <c r="C66" i="59"/>
  <c r="V66" i="59" s="1"/>
  <c r="C46" i="59"/>
  <c r="V46" i="59" s="1"/>
  <c r="C108" i="59"/>
  <c r="V108" i="59" s="1"/>
  <c r="C49" i="59"/>
  <c r="V49" i="59" s="1"/>
  <c r="C110" i="59"/>
  <c r="V110" i="59" s="1"/>
  <c r="C63" i="59"/>
  <c r="V63" i="59" s="1"/>
  <c r="C51" i="59"/>
  <c r="V51" i="59" s="1"/>
  <c r="C118" i="59"/>
  <c r="V118" i="59" s="1"/>
  <c r="H117" i="59"/>
  <c r="C68" i="59"/>
  <c r="V68" i="59" s="1"/>
  <c r="C44" i="59"/>
  <c r="H12" i="59"/>
  <c r="C117" i="59"/>
  <c r="V119" i="59"/>
  <c r="U32" i="58"/>
  <c r="K32" i="58"/>
  <c r="U35" i="58"/>
  <c r="K35" i="58"/>
  <c r="S35" i="58" s="1"/>
  <c r="U31" i="58"/>
  <c r="K31" i="58"/>
  <c r="U27" i="58"/>
  <c r="K27" i="58"/>
  <c r="S27" i="58" s="1"/>
  <c r="U23" i="58"/>
  <c r="K23" i="58"/>
  <c r="S23" i="58" s="1"/>
  <c r="U18" i="58"/>
  <c r="K18" i="58"/>
  <c r="S18" i="58" s="1"/>
  <c r="U34" i="58"/>
  <c r="K34" i="58"/>
  <c r="S34" i="58" s="1"/>
  <c r="U30" i="58"/>
  <c r="K30" i="58"/>
  <c r="S30" i="58" s="1"/>
  <c r="U26" i="58"/>
  <c r="K26" i="58"/>
  <c r="S26" i="58" s="1"/>
  <c r="U22" i="58"/>
  <c r="K22" i="58"/>
  <c r="S22" i="58" s="1"/>
  <c r="U17" i="58"/>
  <c r="K17" i="58"/>
  <c r="S17" i="58" s="1"/>
  <c r="U33" i="58"/>
  <c r="K33" i="58"/>
  <c r="U29" i="58"/>
  <c r="K29" i="58"/>
  <c r="S29" i="58" s="1"/>
  <c r="U25" i="58"/>
  <c r="K25" i="58"/>
  <c r="S25" i="58" s="1"/>
  <c r="U20" i="58"/>
  <c r="K20" i="58"/>
  <c r="S20" i="58" s="1"/>
  <c r="U16" i="58"/>
  <c r="K16" i="58"/>
  <c r="S16" i="58" s="1"/>
  <c r="K28" i="58"/>
  <c r="U24" i="58"/>
  <c r="K24" i="58"/>
  <c r="S24" i="58" s="1"/>
  <c r="U19" i="58"/>
  <c r="K19" i="58"/>
  <c r="S19" i="58" s="1"/>
  <c r="U15" i="58"/>
  <c r="K15" i="58"/>
  <c r="S15" i="58" s="1"/>
  <c r="S33" i="58"/>
  <c r="S31" i="58"/>
  <c r="S32" i="58"/>
  <c r="S28" i="58"/>
  <c r="V58" i="59"/>
  <c r="V82" i="59"/>
  <c r="V79" i="59"/>
  <c r="V111" i="59"/>
  <c r="V48" i="59"/>
  <c r="V60" i="59"/>
  <c r="V84" i="59"/>
  <c r="V112" i="59"/>
  <c r="V61" i="59"/>
  <c r="V69" i="59"/>
  <c r="V85" i="59"/>
  <c r="V109" i="59"/>
  <c r="V50" i="59"/>
  <c r="V62" i="59"/>
  <c r="V70" i="59"/>
  <c r="V86" i="59"/>
  <c r="V114" i="59"/>
  <c r="V47" i="59"/>
  <c r="V55" i="59"/>
  <c r="V67" i="59"/>
  <c r="V83" i="59"/>
  <c r="V52" i="59"/>
  <c r="V64" i="59"/>
  <c r="V72" i="59"/>
  <c r="V88" i="59"/>
  <c r="V45" i="59"/>
  <c r="V53" i="59"/>
  <c r="V73" i="59"/>
  <c r="V89" i="59"/>
  <c r="V74" i="59"/>
  <c r="V90" i="59"/>
  <c r="V59" i="59"/>
  <c r="V71" i="59"/>
  <c r="V87" i="59"/>
  <c r="V115" i="59"/>
  <c r="V56" i="59"/>
  <c r="V76" i="59"/>
  <c r="V92" i="59"/>
  <c r="V57" i="59"/>
  <c r="V65" i="59"/>
  <c r="V77" i="59"/>
  <c r="V113" i="59"/>
  <c r="V54" i="59"/>
  <c r="V78" i="59"/>
  <c r="V75" i="59"/>
  <c r="V80" i="59"/>
  <c r="V81" i="59"/>
  <c r="V44" i="59"/>
  <c r="G107" i="60"/>
  <c r="X107" i="60" s="1"/>
  <c r="I31" i="60"/>
  <c r="G22" i="60"/>
  <c r="G110" i="60"/>
  <c r="X110" i="60" s="1"/>
  <c r="G85" i="60"/>
  <c r="X85" i="60" s="1"/>
  <c r="G59" i="60"/>
  <c r="X59" i="60" s="1"/>
  <c r="G46" i="60"/>
  <c r="X46" i="60" s="1"/>
  <c r="I79" i="60"/>
  <c r="I15" i="60"/>
  <c r="G101" i="60"/>
  <c r="X101" i="60" s="1"/>
  <c r="G75" i="60"/>
  <c r="X75" i="60" s="1"/>
  <c r="G62" i="60"/>
  <c r="F62" i="60" s="1"/>
  <c r="W62" i="60" s="1"/>
  <c r="G38" i="60"/>
  <c r="I119" i="60"/>
  <c r="I63" i="60"/>
  <c r="G117" i="60"/>
  <c r="X117" i="60" s="1"/>
  <c r="G91" i="60"/>
  <c r="X91" i="60" s="1"/>
  <c r="G78" i="60"/>
  <c r="G53" i="60"/>
  <c r="X53" i="60" s="1"/>
  <c r="G30" i="60"/>
  <c r="X30" i="60" s="1"/>
  <c r="I47" i="60"/>
  <c r="F144" i="60"/>
  <c r="W144" i="60" s="1"/>
  <c r="F138" i="60"/>
  <c r="W138" i="60" s="1"/>
  <c r="F128" i="60"/>
  <c r="C122" i="60"/>
  <c r="X114" i="60"/>
  <c r="F114" i="60"/>
  <c r="X62" i="60"/>
  <c r="X78" i="60"/>
  <c r="F78" i="60"/>
  <c r="X38" i="60"/>
  <c r="F38" i="60"/>
  <c r="W38" i="60" s="1"/>
  <c r="X22" i="60"/>
  <c r="F22" i="60"/>
  <c r="I116" i="60"/>
  <c r="G116" i="60"/>
  <c r="X116" i="60" s="1"/>
  <c r="G102" i="60"/>
  <c r="X102" i="60" s="1"/>
  <c r="I102" i="60"/>
  <c r="G97" i="60"/>
  <c r="X97" i="60" s="1"/>
  <c r="I97" i="60"/>
  <c r="I84" i="60"/>
  <c r="G84" i="60"/>
  <c r="I68" i="60"/>
  <c r="G68" i="60"/>
  <c r="F68" i="60" s="1"/>
  <c r="W68" i="60" s="1"/>
  <c r="G54" i="60"/>
  <c r="I54" i="60"/>
  <c r="G49" i="60"/>
  <c r="I49" i="60"/>
  <c r="I41" i="60"/>
  <c r="G41" i="60"/>
  <c r="I33" i="60"/>
  <c r="G33" i="60"/>
  <c r="I25" i="60"/>
  <c r="G25" i="60"/>
  <c r="I17" i="60"/>
  <c r="G17" i="60"/>
  <c r="G103" i="60"/>
  <c r="X103" i="60" s="1"/>
  <c r="G87" i="60"/>
  <c r="X87" i="60" s="1"/>
  <c r="G55" i="60"/>
  <c r="X55" i="60" s="1"/>
  <c r="G32" i="60"/>
  <c r="F32" i="60" s="1"/>
  <c r="W32" i="60" s="1"/>
  <c r="G16" i="60"/>
  <c r="I115" i="60"/>
  <c r="X130" i="60"/>
  <c r="W130" i="60"/>
  <c r="G121" i="60"/>
  <c r="F121" i="60" s="1"/>
  <c r="W121" i="60" s="1"/>
  <c r="G112" i="60"/>
  <c r="G96" i="60"/>
  <c r="F96" i="60" s="1"/>
  <c r="W96" i="60" s="1"/>
  <c r="G80" i="60"/>
  <c r="X80" i="60" s="1"/>
  <c r="G64" i="60"/>
  <c r="F64" i="60" s="1"/>
  <c r="W64" i="60" s="1"/>
  <c r="G48" i="60"/>
  <c r="G42" i="60"/>
  <c r="G34" i="60"/>
  <c r="G26" i="60"/>
  <c r="G18" i="60"/>
  <c r="I114" i="60"/>
  <c r="I71" i="60"/>
  <c r="I39" i="60"/>
  <c r="I23" i="60"/>
  <c r="X69" i="60"/>
  <c r="F69" i="60"/>
  <c r="W69" i="60" s="1"/>
  <c r="G113" i="60"/>
  <c r="X113" i="60" s="1"/>
  <c r="I113" i="60"/>
  <c r="I109" i="60"/>
  <c r="G109" i="60"/>
  <c r="X109" i="60" s="1"/>
  <c r="G106" i="60"/>
  <c r="I106" i="60"/>
  <c r="I104" i="60"/>
  <c r="G104" i="60"/>
  <c r="X104" i="60" s="1"/>
  <c r="I100" i="60"/>
  <c r="G100" i="60"/>
  <c r="I93" i="60"/>
  <c r="G93" i="60"/>
  <c r="X93" i="60" s="1"/>
  <c r="G90" i="60"/>
  <c r="I90" i="60"/>
  <c r="I88" i="60"/>
  <c r="G88" i="60"/>
  <c r="F88" i="60" s="1"/>
  <c r="W88" i="60" s="1"/>
  <c r="G86" i="60"/>
  <c r="X86" i="60" s="1"/>
  <c r="I86" i="60"/>
  <c r="G81" i="60"/>
  <c r="I81" i="60"/>
  <c r="I77" i="60"/>
  <c r="G77" i="60"/>
  <c r="G74" i="60"/>
  <c r="I74" i="60"/>
  <c r="I72" i="60"/>
  <c r="G72" i="60"/>
  <c r="G70" i="60"/>
  <c r="I70" i="60"/>
  <c r="G65" i="60"/>
  <c r="I65" i="60"/>
  <c r="I61" i="60"/>
  <c r="G61" i="60"/>
  <c r="G58" i="60"/>
  <c r="I58" i="60"/>
  <c r="I56" i="60"/>
  <c r="G56" i="60"/>
  <c r="F56" i="60" s="1"/>
  <c r="W56" i="60" s="1"/>
  <c r="I52" i="60"/>
  <c r="G52" i="60"/>
  <c r="I45" i="60"/>
  <c r="G45" i="60"/>
  <c r="I37" i="60"/>
  <c r="G37" i="60"/>
  <c r="I29" i="60"/>
  <c r="G29" i="60"/>
  <c r="I21" i="60"/>
  <c r="G21" i="60"/>
  <c r="G40" i="60"/>
  <c r="G24" i="60"/>
  <c r="F24" i="60" s="1"/>
  <c r="W24" i="60" s="1"/>
  <c r="I43" i="60"/>
  <c r="I27" i="60"/>
  <c r="G108" i="60"/>
  <c r="X108" i="60" s="1"/>
  <c r="G105" i="60"/>
  <c r="X105" i="60" s="1"/>
  <c r="G98" i="60"/>
  <c r="G92" i="60"/>
  <c r="G89" i="60"/>
  <c r="X89" i="60" s="1"/>
  <c r="G82" i="60"/>
  <c r="G76" i="60"/>
  <c r="X76" i="60" s="1"/>
  <c r="G73" i="60"/>
  <c r="G66" i="60"/>
  <c r="G60" i="60"/>
  <c r="F60" i="60" s="1"/>
  <c r="W60" i="60" s="1"/>
  <c r="G57" i="60"/>
  <c r="G50" i="60"/>
  <c r="G44" i="60"/>
  <c r="F44" i="60" s="1"/>
  <c r="W44" i="60" s="1"/>
  <c r="G36" i="60"/>
  <c r="F36" i="60" s="1"/>
  <c r="W36" i="60" s="1"/>
  <c r="G28" i="60"/>
  <c r="X28" i="60" s="1"/>
  <c r="G20" i="60"/>
  <c r="I120" i="60"/>
  <c r="I111" i="60"/>
  <c r="I99" i="60"/>
  <c r="I83" i="60"/>
  <c r="I67" i="60"/>
  <c r="I51" i="60"/>
  <c r="I35" i="60"/>
  <c r="I19" i="60"/>
  <c r="J13" i="60"/>
  <c r="I118" i="60"/>
  <c r="F136" i="60"/>
  <c r="W136" i="60" s="1"/>
  <c r="F101" i="60"/>
  <c r="W101" i="60" s="1"/>
  <c r="F85" i="60"/>
  <c r="W85" i="60" s="1"/>
  <c r="F142" i="60"/>
  <c r="W142" i="60" s="1"/>
  <c r="F140" i="60"/>
  <c r="W140" i="60" s="1"/>
  <c r="F134" i="60"/>
  <c r="W134" i="60" s="1"/>
  <c r="W132" i="60"/>
  <c r="F126" i="60"/>
  <c r="W126" i="60" s="1"/>
  <c r="F124" i="60"/>
  <c r="W124" i="60" s="1"/>
  <c r="F115" i="60"/>
  <c r="W115" i="60" s="1"/>
  <c r="Y115" i="60"/>
  <c r="F111" i="60"/>
  <c r="W111" i="60" s="1"/>
  <c r="Y111" i="60"/>
  <c r="F107" i="60"/>
  <c r="W107" i="60" s="1"/>
  <c r="Y107" i="60"/>
  <c r="Y103" i="60"/>
  <c r="F99" i="60"/>
  <c r="W99" i="60" s="1"/>
  <c r="Y99" i="60"/>
  <c r="F95" i="60"/>
  <c r="W95" i="60" s="1"/>
  <c r="Y95" i="60"/>
  <c r="F91" i="60"/>
  <c r="W91" i="60" s="1"/>
  <c r="Y91" i="60"/>
  <c r="F87" i="60"/>
  <c r="W87" i="60" s="1"/>
  <c r="Y87" i="60"/>
  <c r="F83" i="60"/>
  <c r="W83" i="60" s="1"/>
  <c r="Y83" i="60"/>
  <c r="F79" i="60"/>
  <c r="W79" i="60" s="1"/>
  <c r="Y79" i="60"/>
  <c r="Y75" i="60"/>
  <c r="F71" i="60"/>
  <c r="W71" i="60" s="1"/>
  <c r="Y71" i="60"/>
  <c r="F67" i="60"/>
  <c r="W67" i="60" s="1"/>
  <c r="Y67" i="60"/>
  <c r="F63" i="60"/>
  <c r="W63" i="60" s="1"/>
  <c r="Y63" i="60"/>
  <c r="F59" i="60"/>
  <c r="W59" i="60" s="1"/>
  <c r="Y59" i="60"/>
  <c r="Y55" i="60"/>
  <c r="F51" i="60"/>
  <c r="W51" i="60" s="1"/>
  <c r="Y51" i="60"/>
  <c r="F47" i="60"/>
  <c r="W47" i="60" s="1"/>
  <c r="Y47" i="60"/>
  <c r="F43" i="60"/>
  <c r="W43" i="60" s="1"/>
  <c r="Y43" i="60"/>
  <c r="F39" i="60"/>
  <c r="W39" i="60" s="1"/>
  <c r="Y39" i="60"/>
  <c r="F35" i="60"/>
  <c r="W35" i="60" s="1"/>
  <c r="Y35" i="60"/>
  <c r="F31" i="60"/>
  <c r="W31" i="60" s="1"/>
  <c r="Y31" i="60"/>
  <c r="F27" i="60"/>
  <c r="W27" i="60" s="1"/>
  <c r="Y27" i="60"/>
  <c r="F23" i="60"/>
  <c r="W23" i="60" s="1"/>
  <c r="Y23" i="60"/>
  <c r="F19" i="60"/>
  <c r="W19" i="60" s="1"/>
  <c r="Y19" i="60"/>
  <c r="F15" i="60"/>
  <c r="W15" i="60" s="1"/>
  <c r="Y15" i="60"/>
  <c r="P122" i="60"/>
  <c r="X144" i="60"/>
  <c r="F119" i="60"/>
  <c r="W119" i="60" s="1"/>
  <c r="X119" i="60"/>
  <c r="M122" i="60"/>
  <c r="W114" i="60"/>
  <c r="F89" i="60"/>
  <c r="W89" i="60" s="1"/>
  <c r="H122" i="60"/>
  <c r="J122" i="60"/>
  <c r="F120" i="60"/>
  <c r="W120" i="60" s="1"/>
  <c r="F94" i="60"/>
  <c r="W94" i="60" s="1"/>
  <c r="W78" i="60"/>
  <c r="W22" i="60"/>
  <c r="F143" i="60"/>
  <c r="W143" i="60" s="1"/>
  <c r="F141" i="60"/>
  <c r="W141" i="60" s="1"/>
  <c r="F139" i="60"/>
  <c r="W139" i="60" s="1"/>
  <c r="F137" i="60"/>
  <c r="W137" i="60" s="1"/>
  <c r="F135" i="60"/>
  <c r="W135" i="60" s="1"/>
  <c r="F133" i="60"/>
  <c r="W133" i="60" s="1"/>
  <c r="F131" i="60"/>
  <c r="W131" i="60" s="1"/>
  <c r="F129" i="60"/>
  <c r="W129" i="60" s="1"/>
  <c r="F127" i="60"/>
  <c r="W127" i="60" s="1"/>
  <c r="F125" i="60"/>
  <c r="W125" i="60" s="1"/>
  <c r="F123" i="60"/>
  <c r="G122" i="60"/>
  <c r="F118" i="60"/>
  <c r="W118" i="60" s="1"/>
  <c r="X118" i="60"/>
  <c r="F116" i="60"/>
  <c r="W116" i="60" s="1"/>
  <c r="F112" i="60"/>
  <c r="W112" i="60" s="1"/>
  <c r="X112" i="60"/>
  <c r="F108" i="60"/>
  <c r="W108" i="60" s="1"/>
  <c r="F100" i="60"/>
  <c r="W100" i="60" s="1"/>
  <c r="X100" i="60"/>
  <c r="F92" i="60"/>
  <c r="W92" i="60" s="1"/>
  <c r="X92" i="60"/>
  <c r="F84" i="60"/>
  <c r="W84" i="60" s="1"/>
  <c r="X84" i="60"/>
  <c r="F72" i="60"/>
  <c r="W72" i="60" s="1"/>
  <c r="X72" i="60"/>
  <c r="X68" i="60"/>
  <c r="X56" i="60"/>
  <c r="F52" i="60"/>
  <c r="W52" i="60" s="1"/>
  <c r="X52" i="60"/>
  <c r="F48" i="60"/>
  <c r="W48" i="60" s="1"/>
  <c r="X48" i="60"/>
  <c r="F40" i="60"/>
  <c r="W40" i="60" s="1"/>
  <c r="X40" i="60"/>
  <c r="X32" i="60"/>
  <c r="F20" i="60"/>
  <c r="W20" i="60" s="1"/>
  <c r="X20" i="60"/>
  <c r="I123" i="60"/>
  <c r="I122" i="60" s="1"/>
  <c r="S13" i="60"/>
  <c r="X143" i="60"/>
  <c r="Y13" i="60"/>
  <c r="M12" i="60"/>
  <c r="I14" i="60"/>
  <c r="F14" i="60"/>
  <c r="T12" i="60"/>
  <c r="L12" i="60"/>
  <c r="D12" i="60"/>
  <c r="V12" i="60"/>
  <c r="R12" i="60"/>
  <c r="N12" i="60"/>
  <c r="H11" i="59"/>
  <c r="M13" i="58"/>
  <c r="D44" i="12"/>
  <c r="C44" i="12"/>
  <c r="D41" i="12"/>
  <c r="C41" i="12"/>
  <c r="D35" i="12"/>
  <c r="C35" i="12"/>
  <c r="D32" i="12"/>
  <c r="C32" i="12"/>
  <c r="C31" i="12" s="1"/>
  <c r="D24" i="12"/>
  <c r="C24" i="12"/>
  <c r="D14" i="12"/>
  <c r="C14" i="12"/>
  <c r="D11" i="12"/>
  <c r="C11" i="12"/>
  <c r="D60" i="17"/>
  <c r="E60" i="17"/>
  <c r="F60" i="17"/>
  <c r="G60" i="17"/>
  <c r="G58" i="17" s="1"/>
  <c r="H60" i="17"/>
  <c r="C60" i="17"/>
  <c r="D58" i="17"/>
  <c r="E58" i="17"/>
  <c r="F58" i="17"/>
  <c r="H58" i="17"/>
  <c r="C58" i="17"/>
  <c r="D42" i="17"/>
  <c r="E42" i="17"/>
  <c r="F42" i="17"/>
  <c r="G42" i="17"/>
  <c r="G39" i="17" s="1"/>
  <c r="H42" i="17"/>
  <c r="C42" i="17"/>
  <c r="D39" i="17"/>
  <c r="E39" i="17"/>
  <c r="F39" i="17"/>
  <c r="H39" i="17"/>
  <c r="C39" i="17"/>
  <c r="D38" i="17"/>
  <c r="E38" i="17"/>
  <c r="F38" i="17"/>
  <c r="H38" i="17"/>
  <c r="D31" i="17"/>
  <c r="E31" i="17"/>
  <c r="E30" i="17" s="1"/>
  <c r="G31" i="17"/>
  <c r="H31" i="17"/>
  <c r="H30" i="17" s="1"/>
  <c r="C31" i="17"/>
  <c r="F13" i="17"/>
  <c r="I13" i="17" s="1"/>
  <c r="D13" i="17"/>
  <c r="E13" i="17"/>
  <c r="G13" i="17"/>
  <c r="G12" i="17" s="1"/>
  <c r="J12" i="17" s="1"/>
  <c r="H13" i="17"/>
  <c r="C13" i="17"/>
  <c r="D12" i="17"/>
  <c r="E12" i="17"/>
  <c r="C15" i="17"/>
  <c r="F15" i="17"/>
  <c r="C16" i="17"/>
  <c r="F16" i="17"/>
  <c r="C17" i="17"/>
  <c r="F17" i="17"/>
  <c r="C18" i="17"/>
  <c r="F18" i="17"/>
  <c r="C19" i="17"/>
  <c r="F19" i="17"/>
  <c r="C20" i="17"/>
  <c r="F20" i="17"/>
  <c r="C21" i="17"/>
  <c r="F21" i="17"/>
  <c r="C23" i="17"/>
  <c r="F23" i="17"/>
  <c r="C24" i="17"/>
  <c r="F24" i="17"/>
  <c r="C25" i="17"/>
  <c r="F25" i="17"/>
  <c r="F22" i="17" s="1"/>
  <c r="C26" i="17"/>
  <c r="F26" i="17"/>
  <c r="C27" i="17"/>
  <c r="F27" i="17"/>
  <c r="C28" i="17"/>
  <c r="F28" i="17"/>
  <c r="C29" i="17"/>
  <c r="F29" i="17"/>
  <c r="C33" i="17"/>
  <c r="F33" i="17"/>
  <c r="C34" i="17"/>
  <c r="F34" i="17"/>
  <c r="F32" i="17" s="1"/>
  <c r="F31" i="17" s="1"/>
  <c r="F30" i="17" s="1"/>
  <c r="C36" i="17"/>
  <c r="F36" i="17"/>
  <c r="C37" i="17"/>
  <c r="F37" i="17"/>
  <c r="C40" i="17"/>
  <c r="F40" i="17"/>
  <c r="C41" i="17"/>
  <c r="F41" i="17"/>
  <c r="C43" i="17"/>
  <c r="F43" i="17"/>
  <c r="C44" i="17"/>
  <c r="F44" i="17"/>
  <c r="C45" i="17"/>
  <c r="F45" i="17"/>
  <c r="C46" i="17"/>
  <c r="F46" i="17"/>
  <c r="C47" i="17"/>
  <c r="F47" i="17"/>
  <c r="C48" i="17"/>
  <c r="F48" i="17"/>
  <c r="C49" i="17"/>
  <c r="F49" i="17"/>
  <c r="C50" i="17"/>
  <c r="F50" i="17"/>
  <c r="C51" i="17"/>
  <c r="F51" i="17"/>
  <c r="C52" i="17"/>
  <c r="F52" i="17"/>
  <c r="C53" i="17"/>
  <c r="F53" i="17"/>
  <c r="C54" i="17"/>
  <c r="F54" i="17"/>
  <c r="C55" i="17"/>
  <c r="F55" i="17"/>
  <c r="C56" i="17"/>
  <c r="F56" i="17"/>
  <c r="C57" i="17"/>
  <c r="F57" i="17"/>
  <c r="C59" i="17"/>
  <c r="F59" i="17"/>
  <c r="C61" i="17"/>
  <c r="F61" i="17"/>
  <c r="C62" i="17"/>
  <c r="F62" i="17"/>
  <c r="C63" i="17"/>
  <c r="F63" i="17"/>
  <c r="C64" i="17"/>
  <c r="F64" i="17"/>
  <c r="C65" i="17"/>
  <c r="F65" i="17"/>
  <c r="C66" i="17"/>
  <c r="F66" i="17"/>
  <c r="C67" i="17"/>
  <c r="F67" i="17"/>
  <c r="C68" i="17"/>
  <c r="F68" i="17"/>
  <c r="C69" i="17"/>
  <c r="F69" i="17"/>
  <c r="C70" i="17"/>
  <c r="F70" i="17"/>
  <c r="C71" i="17"/>
  <c r="F71" i="17"/>
  <c r="C72" i="17"/>
  <c r="F72" i="17"/>
  <c r="C73" i="17"/>
  <c r="F73" i="17"/>
  <c r="C74" i="17"/>
  <c r="F74" i="17"/>
  <c r="C75" i="17"/>
  <c r="F75" i="17"/>
  <c r="C32" i="16"/>
  <c r="D15" i="16"/>
  <c r="C15" i="16"/>
  <c r="E12" i="15"/>
  <c r="E13" i="15"/>
  <c r="E14" i="15"/>
  <c r="E15" i="15"/>
  <c r="E16" i="15"/>
  <c r="E17" i="15"/>
  <c r="E18" i="15"/>
  <c r="D74" i="15"/>
  <c r="C74" i="15"/>
  <c r="D60" i="15"/>
  <c r="D58" i="15" s="1"/>
  <c r="C60" i="15"/>
  <c r="C58" i="15" s="1"/>
  <c r="D42" i="15"/>
  <c r="C42" i="15"/>
  <c r="D40" i="15"/>
  <c r="C40" i="15"/>
  <c r="D35" i="15"/>
  <c r="C35" i="15"/>
  <c r="D32" i="15"/>
  <c r="C32" i="15"/>
  <c r="C31" i="15" s="1"/>
  <c r="D11" i="15"/>
  <c r="C11" i="15"/>
  <c r="C10" i="15" s="1"/>
  <c r="G14" i="14"/>
  <c r="H14" i="14"/>
  <c r="G15" i="14"/>
  <c r="H15" i="14"/>
  <c r="G17" i="14"/>
  <c r="H17" i="14"/>
  <c r="G18" i="14"/>
  <c r="H18" i="14"/>
  <c r="G19" i="14"/>
  <c r="H19" i="14"/>
  <c r="G25" i="14"/>
  <c r="H25" i="14"/>
  <c r="G26" i="14"/>
  <c r="H26" i="14"/>
  <c r="G28" i="14"/>
  <c r="H28" i="14"/>
  <c r="G30" i="14"/>
  <c r="H30" i="14"/>
  <c r="G31" i="14"/>
  <c r="H31" i="14"/>
  <c r="G32" i="14"/>
  <c r="H32" i="14"/>
  <c r="G33" i="14"/>
  <c r="H33" i="14"/>
  <c r="H34" i="14"/>
  <c r="G35" i="14"/>
  <c r="H35" i="14"/>
  <c r="G36" i="14"/>
  <c r="H36" i="14"/>
  <c r="G38" i="14"/>
  <c r="H38" i="14"/>
  <c r="G39" i="14"/>
  <c r="H39" i="14"/>
  <c r="G40" i="14"/>
  <c r="H40" i="14"/>
  <c r="G41" i="14"/>
  <c r="H41" i="14"/>
  <c r="G42" i="14"/>
  <c r="H42" i="14"/>
  <c r="G43" i="14"/>
  <c r="G44" i="14"/>
  <c r="G45" i="14"/>
  <c r="H45" i="14"/>
  <c r="G46" i="14"/>
  <c r="H46" i="14"/>
  <c r="G47" i="14"/>
  <c r="H47" i="14"/>
  <c r="G51" i="14"/>
  <c r="H51" i="14"/>
  <c r="G52" i="14"/>
  <c r="H52" i="14"/>
  <c r="G53" i="14"/>
  <c r="H53" i="14"/>
  <c r="G61" i="14"/>
  <c r="H61" i="14"/>
  <c r="G62" i="14"/>
  <c r="H62" i="14"/>
  <c r="G63" i="14"/>
  <c r="H63" i="14"/>
  <c r="G79" i="14"/>
  <c r="H79" i="14"/>
  <c r="G84" i="14"/>
  <c r="H84" i="14"/>
  <c r="D68" i="14"/>
  <c r="E68" i="14"/>
  <c r="F68" i="14"/>
  <c r="C68" i="14"/>
  <c r="C55" i="14"/>
  <c r="D55" i="14"/>
  <c r="E55" i="14"/>
  <c r="F55" i="14"/>
  <c r="D43" i="14"/>
  <c r="H43" i="14" s="1"/>
  <c r="C43" i="14"/>
  <c r="G34" i="14"/>
  <c r="C27" i="14"/>
  <c r="F27" i="14"/>
  <c r="E27" i="14"/>
  <c r="D27" i="14"/>
  <c r="C20" i="14"/>
  <c r="F20" i="14"/>
  <c r="E20" i="14"/>
  <c r="D20" i="14"/>
  <c r="C13" i="14"/>
  <c r="D13" i="14"/>
  <c r="E13" i="14"/>
  <c r="F13" i="14"/>
  <c r="H12" i="17" l="1"/>
  <c r="K12" i="17" s="1"/>
  <c r="K13" i="17"/>
  <c r="D31" i="15"/>
  <c r="D30" i="17"/>
  <c r="D11" i="17" s="1"/>
  <c r="E11" i="17"/>
  <c r="F24" i="12"/>
  <c r="E24" i="12"/>
  <c r="D31" i="12"/>
  <c r="E31" i="12" s="1"/>
  <c r="E32" i="12"/>
  <c r="V117" i="59"/>
  <c r="C12" i="59"/>
  <c r="F12" i="17"/>
  <c r="I12" i="17" s="1"/>
  <c r="C12" i="17"/>
  <c r="D11" i="16"/>
  <c r="E11" i="15"/>
  <c r="H27" i="14"/>
  <c r="G27" i="14"/>
  <c r="H13" i="14"/>
  <c r="F12" i="14"/>
  <c r="F11" i="14" s="1"/>
  <c r="F10" i="14" s="1"/>
  <c r="D12" i="14"/>
  <c r="D11" i="14" s="1"/>
  <c r="C12" i="14"/>
  <c r="G13" i="14"/>
  <c r="C10" i="12"/>
  <c r="U13" i="58"/>
  <c r="K13" i="58"/>
  <c r="C13" i="58"/>
  <c r="S13" i="58"/>
  <c r="F28" i="60"/>
  <c r="W28" i="60" s="1"/>
  <c r="F76" i="60"/>
  <c r="W76" i="60" s="1"/>
  <c r="F110" i="60"/>
  <c r="W110" i="60" s="1"/>
  <c r="F97" i="60"/>
  <c r="W97" i="60" s="1"/>
  <c r="F30" i="60"/>
  <c r="W30" i="60" s="1"/>
  <c r="X96" i="60"/>
  <c r="F55" i="60"/>
  <c r="W55" i="60" s="1"/>
  <c r="F117" i="60"/>
  <c r="W117" i="60" s="1"/>
  <c r="X88" i="60"/>
  <c r="F109" i="60"/>
  <c r="W109" i="60" s="1"/>
  <c r="X24" i="60"/>
  <c r="X36" i="60"/>
  <c r="X44" i="60"/>
  <c r="X60" i="60"/>
  <c r="F80" i="60"/>
  <c r="W80" i="60" s="1"/>
  <c r="F104" i="60"/>
  <c r="W104" i="60" s="1"/>
  <c r="F75" i="60"/>
  <c r="W75" i="60" s="1"/>
  <c r="F53" i="60"/>
  <c r="W53" i="60" s="1"/>
  <c r="F46" i="60"/>
  <c r="W46" i="60" s="1"/>
  <c r="C12" i="60"/>
  <c r="J12" i="60"/>
  <c r="F105" i="60"/>
  <c r="W105" i="60" s="1"/>
  <c r="F93" i="60"/>
  <c r="W93" i="60" s="1"/>
  <c r="P12" i="60"/>
  <c r="S12" i="60"/>
  <c r="X98" i="60"/>
  <c r="F98" i="60"/>
  <c r="W98" i="60" s="1"/>
  <c r="X16" i="60"/>
  <c r="X64" i="60"/>
  <c r="F102" i="60"/>
  <c r="W102" i="60" s="1"/>
  <c r="X121" i="60"/>
  <c r="X82" i="60"/>
  <c r="F82" i="60"/>
  <c r="W82" i="60" s="1"/>
  <c r="X29" i="60"/>
  <c r="F29" i="60"/>
  <c r="W29" i="60" s="1"/>
  <c r="X45" i="60"/>
  <c r="F45" i="60"/>
  <c r="W45" i="60" s="1"/>
  <c r="X61" i="60"/>
  <c r="F61" i="60"/>
  <c r="W61" i="60" s="1"/>
  <c r="X34" i="60"/>
  <c r="F34" i="60"/>
  <c r="W34" i="60" s="1"/>
  <c r="X17" i="60"/>
  <c r="F17" i="60"/>
  <c r="W17" i="60" s="1"/>
  <c r="X33" i="60"/>
  <c r="F33" i="60"/>
  <c r="W33" i="60" s="1"/>
  <c r="X65" i="60"/>
  <c r="F65" i="60"/>
  <c r="W65" i="60" s="1"/>
  <c r="X90" i="60"/>
  <c r="F90" i="60"/>
  <c r="W90" i="60" s="1"/>
  <c r="X54" i="60"/>
  <c r="F54" i="60"/>
  <c r="W54" i="60" s="1"/>
  <c r="I12" i="60"/>
  <c r="F16" i="60"/>
  <c r="W16" i="60" s="1"/>
  <c r="X66" i="60"/>
  <c r="F66" i="60"/>
  <c r="W66" i="60" s="1"/>
  <c r="X70" i="60"/>
  <c r="F70" i="60"/>
  <c r="W70" i="60" s="1"/>
  <c r="X74" i="60"/>
  <c r="F74" i="60"/>
  <c r="W74" i="60" s="1"/>
  <c r="X81" i="60"/>
  <c r="F81" i="60"/>
  <c r="W81" i="60" s="1"/>
  <c r="X42" i="60"/>
  <c r="F42" i="60"/>
  <c r="W42" i="60" s="1"/>
  <c r="X49" i="60"/>
  <c r="F49" i="60"/>
  <c r="W49" i="60" s="1"/>
  <c r="X57" i="60"/>
  <c r="F57" i="60"/>
  <c r="W57" i="60" s="1"/>
  <c r="X58" i="60"/>
  <c r="F58" i="60"/>
  <c r="W58" i="60" s="1"/>
  <c r="X106" i="60"/>
  <c r="F106" i="60"/>
  <c r="W106" i="60" s="1"/>
  <c r="X26" i="60"/>
  <c r="F26" i="60"/>
  <c r="W26" i="60" s="1"/>
  <c r="F86" i="60"/>
  <c r="W86" i="60" s="1"/>
  <c r="F113" i="60"/>
  <c r="W113" i="60" s="1"/>
  <c r="F103" i="60"/>
  <c r="W103" i="60" s="1"/>
  <c r="X50" i="60"/>
  <c r="F50" i="60"/>
  <c r="W50" i="60" s="1"/>
  <c r="X73" i="60"/>
  <c r="F73" i="60"/>
  <c r="W73" i="60" s="1"/>
  <c r="X21" i="60"/>
  <c r="F21" i="60"/>
  <c r="W21" i="60" s="1"/>
  <c r="X37" i="60"/>
  <c r="F37" i="60"/>
  <c r="W37" i="60" s="1"/>
  <c r="X77" i="60"/>
  <c r="F77" i="60"/>
  <c r="W77" i="60" s="1"/>
  <c r="X18" i="60"/>
  <c r="F18" i="60"/>
  <c r="W18" i="60" s="1"/>
  <c r="X25" i="60"/>
  <c r="F25" i="60"/>
  <c r="W25" i="60" s="1"/>
  <c r="X41" i="60"/>
  <c r="F41" i="60"/>
  <c r="W41" i="60" s="1"/>
  <c r="H12" i="60"/>
  <c r="Y12" i="60" s="1"/>
  <c r="W14" i="60"/>
  <c r="F122" i="60"/>
  <c r="D23" i="12"/>
  <c r="C23" i="12"/>
  <c r="G38" i="17"/>
  <c r="G30" i="17" s="1"/>
  <c r="C38" i="17"/>
  <c r="C30" i="17" s="1"/>
  <c r="C11" i="17" s="1"/>
  <c r="G11" i="17"/>
  <c r="F11" i="17"/>
  <c r="C14" i="16"/>
  <c r="C11" i="16" s="1"/>
  <c r="D39" i="15"/>
  <c r="C39" i="15"/>
  <c r="C38" i="15" s="1"/>
  <c r="C30" i="15" s="1"/>
  <c r="C9" i="15" s="1"/>
  <c r="E12" i="14"/>
  <c r="E11" i="14" s="1"/>
  <c r="E10" i="14" s="1"/>
  <c r="H11" i="17" l="1"/>
  <c r="K11" i="17" s="1"/>
  <c r="I11" i="17"/>
  <c r="J11" i="17"/>
  <c r="F23" i="12"/>
  <c r="E23" i="12"/>
  <c r="C11" i="59"/>
  <c r="V11" i="59" s="1"/>
  <c r="V12" i="59"/>
  <c r="D38" i="15"/>
  <c r="D10" i="14"/>
  <c r="H10" i="14" s="1"/>
  <c r="H11" i="14"/>
  <c r="H12" i="14"/>
  <c r="G12" i="14"/>
  <c r="C11" i="14"/>
  <c r="C10" i="14" s="1"/>
  <c r="G10" i="14" s="1"/>
  <c r="G12" i="60"/>
  <c r="X12" i="60" s="1"/>
  <c r="F12" i="60"/>
  <c r="W12" i="60" s="1"/>
  <c r="D30" i="15" l="1"/>
  <c r="G11" i="14"/>
  <c r="E21" i="15" l="1"/>
  <c r="D10" i="15"/>
  <c r="E10" i="15" s="1"/>
  <c r="D9" i="15" l="1"/>
  <c r="E9" i="15" s="1"/>
</calcChain>
</file>

<file path=xl/comments1.xml><?xml version="1.0" encoding="utf-8"?>
<comments xmlns="http://schemas.openxmlformats.org/spreadsheetml/2006/main">
  <authors>
    <author>NguyenThiNga</author>
  </authors>
  <commentList>
    <comment ref="D12" authorId="0">
      <text>
        <r>
          <rPr>
            <b/>
            <sz val="9"/>
            <color indexed="81"/>
            <rFont val="Tahoma"/>
            <family val="2"/>
          </rPr>
          <t>NguyenThiNga:</t>
        </r>
        <r>
          <rPr>
            <sz val="9"/>
            <color indexed="81"/>
            <rFont val="Tahoma"/>
            <family val="2"/>
          </rPr>
          <t xml:space="preserve">
+ thu huy động đóng góp</t>
        </r>
      </text>
    </comment>
  </commentList>
</comments>
</file>

<file path=xl/comments2.xml><?xml version="1.0" encoding="utf-8"?>
<comments xmlns="http://schemas.openxmlformats.org/spreadsheetml/2006/main">
  <authors>
    <author>NguyenThiNga</author>
    <author>Duong Thi Hong Anh</author>
  </authors>
  <commentList>
    <comment ref="D9" authorId="0">
      <text>
        <r>
          <rPr>
            <b/>
            <sz val="9"/>
            <color indexed="81"/>
            <rFont val="Tahoma"/>
            <family val="2"/>
          </rPr>
          <t>NguyenThiNga:</t>
        </r>
        <r>
          <rPr>
            <sz val="9"/>
            <color indexed="81"/>
            <rFont val="Tahoma"/>
            <family val="2"/>
          </rPr>
          <t xml:space="preserve">
số liệu tại biểu 04_dự toán tỉnh giao</t>
        </r>
      </text>
    </comment>
    <comment ref="E9" authorId="0">
      <text>
        <r>
          <rPr>
            <b/>
            <sz val="9"/>
            <color indexed="81"/>
            <rFont val="Tahoma"/>
            <family val="2"/>
          </rPr>
          <t>NguyenThiNga
số liệu tại biểu 04_dự toán tỉnh giao</t>
        </r>
      </text>
    </comment>
    <comment ref="S9" authorId="1">
      <text>
        <r>
          <rPr>
            <b/>
            <sz val="9"/>
            <color indexed="81"/>
            <rFont val="Tahoma"/>
            <family val="2"/>
          </rPr>
          <t>Duong Thi Hong Anh:</t>
        </r>
        <r>
          <rPr>
            <sz val="9"/>
            <color indexed="81"/>
            <rFont val="Tahoma"/>
            <family val="2"/>
          </rPr>
          <t xml:space="preserve">
Biểu 60-TT 342
</t>
        </r>
      </text>
    </comment>
    <comment ref="T9" authorId="1">
      <text>
        <r>
          <rPr>
            <b/>
            <sz val="9"/>
            <color indexed="81"/>
            <rFont val="Tahoma"/>
            <family val="2"/>
          </rPr>
          <t>Duong Thi Hong Anh:</t>
        </r>
        <r>
          <rPr>
            <sz val="9"/>
            <color indexed="81"/>
            <rFont val="Tahoma"/>
            <family val="2"/>
          </rPr>
          <t xml:space="preserve">
Cấp huyện tra tỉnh</t>
        </r>
      </text>
    </comment>
  </commentList>
</comments>
</file>

<file path=xl/comments3.xml><?xml version="1.0" encoding="utf-8"?>
<comments xmlns="http://schemas.openxmlformats.org/spreadsheetml/2006/main">
  <authors>
    <author>Duong Thi Hong Anh</author>
  </authors>
  <commentList>
    <comment ref="K8" authorId="0">
      <text>
        <r>
          <rPr>
            <b/>
            <sz val="9"/>
            <color indexed="81"/>
            <rFont val="Tahoma"/>
            <family val="2"/>
          </rPr>
          <t>Duong Thi Hong Anh:</t>
        </r>
        <r>
          <rPr>
            <sz val="9"/>
            <color indexed="81"/>
            <rFont val="Tahoma"/>
            <family val="2"/>
          </rPr>
          <t xml:space="preserve">
Theo Biểu BSMT theo dõi tỉnh cho ĐP
</t>
        </r>
      </text>
    </comment>
  </commentList>
</comments>
</file>

<file path=xl/sharedStrings.xml><?xml version="1.0" encoding="utf-8"?>
<sst xmlns="http://schemas.openxmlformats.org/spreadsheetml/2006/main" count="1025" uniqueCount="455">
  <si>
    <t>Tổng số</t>
  </si>
  <si>
    <t>STT</t>
  </si>
  <si>
    <t>Nội dung</t>
  </si>
  <si>
    <t>A</t>
  </si>
  <si>
    <t>B</t>
  </si>
  <si>
    <t>Lệ phí trước bạ</t>
  </si>
  <si>
    <t>Thuế sử dụng đất nông nghiệp</t>
  </si>
  <si>
    <t>Thuế sử dụng đất phi nông nghiệp</t>
  </si>
  <si>
    <t>Thuế thu nhập cá nhân</t>
  </si>
  <si>
    <t>Thuế bảo vệ môi trường</t>
  </si>
  <si>
    <t>Thu khác ngân sách</t>
  </si>
  <si>
    <t>II</t>
  </si>
  <si>
    <t>Thu khác</t>
  </si>
  <si>
    <t>III</t>
  </si>
  <si>
    <t>Thuế xuất khẩu</t>
  </si>
  <si>
    <t>Thuế nhập khẩu</t>
  </si>
  <si>
    <t>IV</t>
  </si>
  <si>
    <t>V</t>
  </si>
  <si>
    <t>VI</t>
  </si>
  <si>
    <t>Thu từ quỹ dự trữ tài chính</t>
  </si>
  <si>
    <t>I</t>
  </si>
  <si>
    <t>C</t>
  </si>
  <si>
    <t>Bổ sung có mục tiêu</t>
  </si>
  <si>
    <t>Thu từ ngân sách cấp dưới nộp lên</t>
  </si>
  <si>
    <t>D</t>
  </si>
  <si>
    <t>E</t>
  </si>
  <si>
    <t>Chi đầu tư phát triển</t>
  </si>
  <si>
    <t>Chi quốc phòng</t>
  </si>
  <si>
    <t>Chi an ninh và trật tự an toàn xã hội</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</si>
  <si>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</si>
  <si>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</si>
  <si>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</si>
  <si>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</si>
  <si>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</si>
  <si>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</si>
  <si>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</si>
  <si>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</si>
  <si>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các cơ quan quản lý nhà nước, đảng, đoàn thể</t>
  </si>
  <si>
    <t>Chi Bảo đảm xã hội</t>
  </si>
  <si>
    <t>Chi đầu tư phát triển khác</t>
  </si>
  <si>
    <t>Chi thường xuyên</t>
  </si>
  <si>
    <t>Chi khác</t>
  </si>
  <si>
    <t>Chi bổ sung quỹ dự trữ tài chính</t>
  </si>
  <si>
    <t>Trong đó</t>
  </si>
  <si>
    <t>1=2+3+4</t>
  </si>
  <si>
    <t>3=2-1</t>
  </si>
  <si>
    <t>Biểu mẫu số 48</t>
  </si>
  <si>
    <t>Đơn vị: Triệu đồng</t>
  </si>
  <si>
    <t>Dự toán</t>
  </si>
  <si>
    <t>Quyết toán</t>
  </si>
  <si>
    <t>So sánh</t>
  </si>
  <si>
    <t>Tuyệt đối</t>
  </si>
  <si>
    <t>Tương đối (%)</t>
  </si>
  <si>
    <t>4=2/1</t>
  </si>
  <si>
    <t>TỔNG NGUỒN THU NSĐP</t>
  </si>
  <si>
    <t>Thu NSĐP được hưởng theo phân cấp</t>
  </si>
  <si>
    <t>-</t>
  </si>
  <si>
    <t>Thu NSĐP hưởng 100%</t>
  </si>
  <si>
    <t>Thu NSĐP hưởng từ các khoản thu phân chia</t>
  </si>
  <si>
    <t xml:space="preserve">Thu bổ sung từ ngân sách cấp trên </t>
  </si>
  <si>
    <t>Thu bổ sung cân đối ngân sách</t>
  </si>
  <si>
    <t>Thu bổ sung có mục tiêu</t>
  </si>
  <si>
    <t>Thu kết dư</t>
  </si>
  <si>
    <t>Thu chuyển nguồn từ năm trước chuyển sang</t>
  </si>
  <si>
    <t>TỔNG CHI NSĐP</t>
  </si>
  <si>
    <t xml:space="preserve">Tổng chi cân đối NSĐP </t>
  </si>
  <si>
    <t>Chi trả nợ lãi các khoản do chính quyền địa phương vay</t>
  </si>
  <si>
    <t>Chi các chương trình mục tiêu</t>
  </si>
  <si>
    <t>Chi các chương trình mục tiêu quốc gia</t>
  </si>
  <si>
    <t>Chi các chương trình mục tiêu, nhiệm vụ</t>
  </si>
  <si>
    <t>Chi chuyển nguồn sang năm sau</t>
  </si>
  <si>
    <t>CHI TRẢ NỢ GỐC CỦA NSĐP</t>
  </si>
  <si>
    <t>Từ nguồn vay để trả nợ gốc</t>
  </si>
  <si>
    <t>TỔNG MỨC VAY CỦA NSĐP</t>
  </si>
  <si>
    <t>Vay để bù đắp bội chi</t>
  </si>
  <si>
    <t>Vay để trả nợ gốc</t>
  </si>
  <si>
    <t>G</t>
  </si>
  <si>
    <t>TỔNG MỨC DƯ NỢ VAY CUỐI NĂM CỦA NSĐP</t>
  </si>
  <si>
    <t>So sánh (%)</t>
  </si>
  <si>
    <t>Bổ sung cân đối ngân sách</t>
  </si>
  <si>
    <t>Biểu mẫu số 50</t>
  </si>
  <si>
    <t>Tổng thu NSNN</t>
  </si>
  <si>
    <t>Thu NSĐP</t>
  </si>
  <si>
    <t>5=3/1</t>
  </si>
  <si>
    <t>6=4/2</t>
  </si>
  <si>
    <t>TỔNG THU CÂN ĐỐI NSNN</t>
  </si>
  <si>
    <t>Thu nội địa</t>
  </si>
  <si>
    <t xml:space="preserve">Thu phí, lệ phí </t>
  </si>
  <si>
    <t>Phí và lệ phí trung ương</t>
  </si>
  <si>
    <t>Tiền cho thuê đất, thuê mặt nước</t>
  </si>
  <si>
    <t>Thu tiền sử dụng đất</t>
  </si>
  <si>
    <t>Tiền cho thuê và tiền bán nhà ở thuộc sở hữu nhà nước</t>
  </si>
  <si>
    <t>Thu từ hoạt động xổ số kiến thiết</t>
  </si>
  <si>
    <t>Thu từ dầu thô</t>
  </si>
  <si>
    <t xml:space="preserve">Thu từ hoạt động xuất nhập khẩu </t>
  </si>
  <si>
    <t>Thu viện trợ</t>
  </si>
  <si>
    <t>THU TỪ QUỸ DỰ TRỮ TÀI CHÍNH</t>
  </si>
  <si>
    <t>THU KẾT DƯ NĂM TRƯỚC</t>
  </si>
  <si>
    <t>THU CHUYỂN NGUỒN TỪ NĂM TRƯỚC CHUYỂN SANG</t>
  </si>
  <si>
    <t>Biểu mẫu số 51</t>
  </si>
  <si>
    <t>3=2/1</t>
  </si>
  <si>
    <t>TỔNG CHI NGÂN SÁCH ĐỊA PHƯƠNG</t>
  </si>
  <si>
    <t>CHI CÂN ĐỐI NGÂN SÁCH ĐỊA PHƯƠNG</t>
  </si>
  <si>
    <t xml:space="preserve">Chi đầu tư cho các dự án </t>
  </si>
  <si>
    <t>Trong đó: Chia theo lĩnh vực</t>
  </si>
  <si>
    <t>Chi giáo dục - đào tạo và dạy nghề</t>
  </si>
  <si>
    <t xml:space="preserve">Chi khoa học và công nghệ </t>
  </si>
  <si>
    <t>Trong đó: Chia theo nguồn vốn</t>
  </si>
  <si>
    <t>Chi đầu tư từ nguồn thu tiền sử dụng đất</t>
  </si>
  <si>
    <t>Chi đầu tư từ nguồn thu xổ số kiến thiết</t>
  </si>
  <si>
    <t>Trong đó:</t>
  </si>
  <si>
    <t>Chi khoa học và công nghệ</t>
  </si>
  <si>
    <t>CHI CÁC CHƯƠNG TRÌNH MỤC TIÊU</t>
  </si>
  <si>
    <t xml:space="preserve">Chi các chương trình mục tiêu, nhiệm vụ </t>
  </si>
  <si>
    <t>CHI CHUYỂN NGUỒN SANG NĂM SAU</t>
  </si>
  <si>
    <t>Biểu mẫu số 52</t>
  </si>
  <si>
    <t xml:space="preserve">Chi đầu tư phát triển </t>
  </si>
  <si>
    <t>Chi đầu tư cho các dự án</t>
  </si>
  <si>
    <t>Chi y tế, dân số và gia đình</t>
  </si>
  <si>
    <t>Chi văn hóa thông tin</t>
  </si>
  <si>
    <t>Chi phát thanh, truyền hình, thông tấn</t>
  </si>
  <si>
    <t>Chi thể dục thể thao</t>
  </si>
  <si>
    <t>Chi bảo vệ môi trường</t>
  </si>
  <si>
    <t>Chi hoạt động của cơ quan quản lý nhà nước, đảng, đoàn thể</t>
  </si>
  <si>
    <t>Chi bảo đảm xã hội</t>
  </si>
  <si>
    <t>Chi đầu tư khác</t>
  </si>
  <si>
    <t>Biểu mẫu số 53</t>
  </si>
  <si>
    <t>Bao gồm</t>
  </si>
  <si>
    <t>Ngân sách huyện (xã)</t>
  </si>
  <si>
    <t>Ngân sách địa phương</t>
  </si>
  <si>
    <t>1=2+3</t>
  </si>
  <si>
    <t>4=5+6</t>
  </si>
  <si>
    <t>7=4/1</t>
  </si>
  <si>
    <t>8=5/2</t>
  </si>
  <si>
    <t>9=6/3</t>
  </si>
  <si>
    <t>CHI CÂN ĐỐI NSĐP</t>
  </si>
  <si>
    <t>Biểu mẫu số 54</t>
  </si>
  <si>
    <t>Tên đơn vị</t>
  </si>
  <si>
    <t>Chi chương trình MTQG</t>
  </si>
  <si>
    <t>Chi chuyển nguồn sang ngân sách năm sau</t>
  </si>
  <si>
    <t>TỔNG SỐ</t>
  </si>
  <si>
    <t>VII</t>
  </si>
  <si>
    <t>CHI CHUYỂN NGUỒN SANG NGÂN SÁCH NĂM SAU</t>
  </si>
  <si>
    <t>Biểu mẫu số 58</t>
  </si>
  <si>
    <t>Chi CTMTQG</t>
  </si>
  <si>
    <t>Chi giáo dục đào tạo dạy nghề</t>
  </si>
  <si>
    <t>Biểu mẫu số 59</t>
  </si>
  <si>
    <t>So sách (%)</t>
  </si>
  <si>
    <t>Gồm</t>
  </si>
  <si>
    <t>Vốn đầu tư để thực hiện các CTMT, nhiệm vụ</t>
  </si>
  <si>
    <t>Vốn sự nghiệp thực hiện các chế độ, chính sách</t>
  </si>
  <si>
    <t>Vốn thực hiện các CTMT quốc gia</t>
  </si>
  <si>
    <t>Vốn ngoài nước</t>
  </si>
  <si>
    <t>Vốn trong nước</t>
  </si>
  <si>
    <t>3=4+5</t>
  </si>
  <si>
    <t>11=12+13</t>
  </si>
  <si>
    <t>Biểu mẫu số 61</t>
  </si>
  <si>
    <t>Đầu tư phát triển</t>
  </si>
  <si>
    <t>Kinh phí sự nghiệp</t>
  </si>
  <si>
    <t>Chia ra</t>
  </si>
  <si>
    <t>Chi đầu tư</t>
  </si>
  <si>
    <t>Chương trình mục tiêu quốc gia xây dựng nông thôn mới</t>
  </si>
  <si>
    <t>Chương trình mục tiêu quốc gia giảm nghèo bền vững</t>
  </si>
  <si>
    <t>Đầu tư các dư án từ nguồn vốn nước ngoài</t>
  </si>
  <si>
    <t xml:space="preserve">Trong đó: </t>
  </si>
  <si>
    <t xml:space="preserve">Chi trả nợ lãi các khoản do chính quyền địa phương vay </t>
  </si>
  <si>
    <t xml:space="preserve">Chi bổ sung quỹ dự trữ tài chính </t>
  </si>
  <si>
    <t>Chi nộp trả ngân sách cấp trên</t>
  </si>
  <si>
    <t>Thu vay</t>
  </si>
  <si>
    <t xml:space="preserve">Ngân sách cấp tỉnh </t>
  </si>
  <si>
    <t>Chương trình mục tiêu phát triển kinh tế thủy sản bền vững</t>
  </si>
  <si>
    <t xml:space="preserve">CHI BỔ SUNG QUỸ DỰ TRỮ TÀI CHÍNH </t>
  </si>
  <si>
    <t xml:space="preserve">CHI BỔ SUNG CÓ MỤC TIÊU CHO NGÂN SÁCH CẤP DƯỚI </t>
  </si>
  <si>
    <t>Chương trình mục tiêu quốc gia nông thôn mới</t>
  </si>
  <si>
    <t>Vốn nước ngoài</t>
  </si>
  <si>
    <t>1.1</t>
  </si>
  <si>
    <t>1.2</t>
  </si>
  <si>
    <t xml:space="preserve">Nội dung </t>
  </si>
  <si>
    <t>Thuế GTGT hàng SX - KD trong nước</t>
  </si>
  <si>
    <t>Thuế tiêu thụ đặc biệt hàng sản xuất trong nước</t>
  </si>
  <si>
    <t>Thuế tài nguyên</t>
  </si>
  <si>
    <t>Thuế môn bài</t>
  </si>
  <si>
    <t>2.1</t>
  </si>
  <si>
    <t>2.2</t>
  </si>
  <si>
    <t>Thuế tiêu thụ đặc biệt hàng SX trong nước</t>
  </si>
  <si>
    <t>Thuế thu nhập doanh nghiệp</t>
  </si>
  <si>
    <t>Thu từ khu vực doanh nghiệp có vốn đầu tư nước ngoài</t>
  </si>
  <si>
    <t>Thu từ khu vực kinh tế ngoài quốc doanh</t>
  </si>
  <si>
    <t>Trong đó: Thu từ cơ sở kinh doanh nhập khẩu tiếp tục bán ra trong nước</t>
  </si>
  <si>
    <t>Thu từ hàng hóa nhập khẩu</t>
  </si>
  <si>
    <t>Thu từ hàng hóa sản xuất, kinh doanh trong nước</t>
  </si>
  <si>
    <t>Phí và lệ phí địa phương</t>
  </si>
  <si>
    <t>Thuế giá trị gia tăng</t>
  </si>
  <si>
    <t>Thu từ thu nhập sau thuế</t>
  </si>
  <si>
    <t>Thuế tiêu thụ đặc biệt</t>
  </si>
  <si>
    <t>Thu từ quỹ đất công ích, hoa lợi công sản khác, thu khác ngân sách xã</t>
  </si>
  <si>
    <t>Thu hồi vốn, thu cổ tức</t>
  </si>
  <si>
    <t>Lợi nhuận được chia của Nhà nước và lợi nhuận sau thuế còn lại sau khi trích lập các quỹ của doanh nghiệp nhà nước</t>
  </si>
  <si>
    <t>Chênh lệch thu chi Ngân hàng Nhà nước</t>
  </si>
  <si>
    <t>Thuế tiêu thụ đặc biệt hàng nhập khẩu</t>
  </si>
  <si>
    <t>Thuế giá trị gia tăng hàng nhập khẩu</t>
  </si>
  <si>
    <t>Thuế bổ sung đối với hàng nhập khẩu vào Việt Nam</t>
  </si>
  <si>
    <t>Phí, lệ phí hải quan</t>
  </si>
  <si>
    <t>Thu chênh lệch giá hàng xuất nhập khẩu</t>
  </si>
  <si>
    <t>Thu huy động đóng góp</t>
  </si>
  <si>
    <t>VIII</t>
  </si>
  <si>
    <t>Chi bổ sung cân đối cho ngân sách cấp dưới</t>
  </si>
  <si>
    <t>Chi bổ sung có mục tiêu cho ngân sách cấp dưới</t>
  </si>
  <si>
    <t xml:space="preserve">Tên đơn vị </t>
  </si>
  <si>
    <t>Chi đầu tư phát triển (Không kể chương trình MTQG)</t>
  </si>
  <si>
    <t>Chi thường xuyên (Không kể chương trình MTQG)</t>
  </si>
  <si>
    <t>Chi đầu tư và hỗ trợ vốn cho các doanh nghiệp cung cấp sản phẩm, dịch vụ công ích do Nhà nước đặt hàng, các tổ chức kinh tế, các tổ chức tài chính của địa phương theo quy định của pháp luật; chi cấp vốn điều lệ cho các quỹ</t>
  </si>
  <si>
    <t xml:space="preserve">Chi trả nợ lãi do chính quyền địa phương vay </t>
  </si>
  <si>
    <t>Chương trình mục tiêu phát triển lâm nghiệp bền vững</t>
  </si>
  <si>
    <t>Chi Giáo dục - đào tạo và dạy nghề (loại trừ 100 tỷ đồng học phí)</t>
  </si>
  <si>
    <t>Kinh phí nước ngoài</t>
  </si>
  <si>
    <t>Kinh phí trong nước</t>
  </si>
  <si>
    <t xml:space="preserve">Chi thường xuyên </t>
  </si>
  <si>
    <t>KẾT DƯ NSĐP</t>
  </si>
  <si>
    <t>Từ nguồn tăng thu, tiết kiệm chi ngân sách cấp tỉnh</t>
  </si>
  <si>
    <t>7=8+11+14</t>
  </si>
  <si>
    <t>9=10+11</t>
  </si>
  <si>
    <t>CHI NỘP TRẢ NGÂN SÁCH CẤP TRÊN</t>
  </si>
  <si>
    <t>Chi nộp ngân sách cấp trên</t>
  </si>
  <si>
    <t>Chi nộp trả NS cấp trên</t>
  </si>
  <si>
    <t>19=7/1</t>
  </si>
  <si>
    <t>20=(8+15)/(2+5)</t>
  </si>
  <si>
    <t>21=(11+16)/(3+6)</t>
  </si>
  <si>
    <t>18=9/1</t>
  </si>
  <si>
    <t>19=10/2</t>
  </si>
  <si>
    <t>20=11/3</t>
  </si>
  <si>
    <t>21=12/4</t>
  </si>
  <si>
    <t>22=13/5</t>
  </si>
  <si>
    <t>23=14/6</t>
  </si>
  <si>
    <t>24=15/7</t>
  </si>
  <si>
    <t>25=16/8</t>
  </si>
  <si>
    <t>CHI TRẢ NỢ GỐC</t>
  </si>
  <si>
    <t>Chương trình phát triển tái cơ cấu kinh tế nông nghiệp và phòng chống giảm nghẹ thiên tai, ổn định đời sống dân cư</t>
  </si>
  <si>
    <t>Chương trình mục tiêu cấp điện nông thôn, miền núi và hải đảo</t>
  </si>
  <si>
    <t>Chương trình mục tiêu phát triển du lịch</t>
  </si>
  <si>
    <t>Chương trình mục tiêu công nghệ thông tin</t>
  </si>
  <si>
    <t>Chương trình mục tiêu quốc phòng, an ninh trên địa bàn trọng điểm</t>
  </si>
  <si>
    <t>CTMT phát triển hệ thống trợ giúp xã hội</t>
  </si>
  <si>
    <t>CTMT tái cơ cấu kinh tế nông nghiệp và phòng chống giảm nhẹ thiên tai, ổn định đời sống dân cư</t>
  </si>
  <si>
    <t>Chi trả nợ gốc</t>
  </si>
  <si>
    <t>(Kèm theo Nghị quyết số       /NQ-HĐND ngày     /12/2019 của HĐND tỉnh Quảng Nam)</t>
  </si>
  <si>
    <t>Chi trả  lãi vay</t>
  </si>
  <si>
    <t xml:space="preserve">Chi trả lãi vay </t>
  </si>
  <si>
    <t>6=7+8</t>
  </si>
  <si>
    <t>14=15+16</t>
  </si>
  <si>
    <t>1=2+…+6</t>
  </si>
  <si>
    <t>Thu từ khu vực doanh nghiệp nhà nước do trung ương quản lý</t>
  </si>
  <si>
    <t xml:space="preserve"> - </t>
  </si>
  <si>
    <t>Thu từ khu vực doanh nghiệp nhà nước do địa phương quản lý</t>
  </si>
  <si>
    <t>Thu tiền cấp quyền khai thác khoáng sản, tài nguyên nước</t>
  </si>
  <si>
    <t>VAY CỦA NGÂN SÁCH ĐỊA PHƯƠNG</t>
  </si>
  <si>
    <t>F</t>
  </si>
  <si>
    <t>Vốn thực hiện các CTMT QG</t>
  </si>
  <si>
    <t>19=9/1</t>
  </si>
  <si>
    <t>Vốn sự nghiệp thực hiện các chế độ, CS</t>
  </si>
  <si>
    <t>Chi tạo nguồn CCTL</t>
  </si>
  <si>
    <t>(Kèm theo Nghị quyết số       /NQ-HĐND ngày     /12/2019 của HĐND tỉnh Quảng)</t>
  </si>
  <si>
    <t xml:space="preserve">(Kèm theo Nghị quyết số       /NQ-HĐND ngày     /12/2019 của HĐND tỉnh Quảng Nam)  </t>
  </si>
  <si>
    <t xml:space="preserve">Chi dự phòng ngân sách </t>
  </si>
  <si>
    <t>CHI DỰ PHÒNG NGÂN SÁCH</t>
  </si>
  <si>
    <t>Chi dự phòng ngân sách</t>
  </si>
  <si>
    <t>Vốn sự nghiệp thực hiện các chế độ, chính sách, nhiệm vụ</t>
  </si>
  <si>
    <t>9=10+…+14</t>
  </si>
  <si>
    <t>Ngân sách cấp huyện, xã nộp trả ngân sách cấp tỉnh (chỉ tiêu tính trùng)</t>
  </si>
  <si>
    <t xml:space="preserve">CHI TRẢ LÃI CÁC KHOẢN DO CHÍNH QUYỀN ĐỊA PHƯƠNG VAY </t>
  </si>
  <si>
    <t>Nội dung (1)</t>
  </si>
  <si>
    <t xml:space="preserve">Chương trình mục tiêu quốc gia Giảm nghèo </t>
  </si>
  <si>
    <t>Dự toán (*)</t>
  </si>
  <si>
    <t xml:space="preserve">Chi tạo nguồn CCTL </t>
  </si>
  <si>
    <t>Chương trình mục tiêu phát triển KT-XH các vùng</t>
  </si>
  <si>
    <t>Chương trình mục tiêu hỗ trợ đối ứng các dự án ODA</t>
  </si>
  <si>
    <t>Chương trình mục tiêu đầu tư hạ tầng khu kinh tế ven biển, khu kinh tế cửa khẩu, khu công nghiệp và cụm công nghiệp</t>
  </si>
  <si>
    <t>Chương trình mục tiêu đầu tư phát triển hệ thống y tế địa phương</t>
  </si>
  <si>
    <t>Chương trình mục tiêu phát triển văn hóa</t>
  </si>
  <si>
    <t>Chương trình mục tiêu Biển đông - Hải đảo bảo đảm cho lĩnh vực quốc phòng an ninh trên biển và hải đảo</t>
  </si>
  <si>
    <t>Kinh phí đảm bảo trật tự ATGT</t>
  </si>
  <si>
    <t>CTMT giáo dục nghề nghiệp - việc làm và ATLĐ</t>
  </si>
  <si>
    <t>CT mục tiêu giáo dục vùng núi, vùng dân tộc thiểu số, vùng khó khăn</t>
  </si>
  <si>
    <t>CTMT y tế, dân số</t>
  </si>
  <si>
    <t>CTMT đảm bảo trật tự ATGT, phòng cháy chữa cháy, chống tội phạm và ma túy</t>
  </si>
  <si>
    <t>CTMT phát triển lâm nghiệp bền vững</t>
  </si>
  <si>
    <t>CTMT Phát triển văn hóa</t>
  </si>
  <si>
    <t>CTMT ứng phó với biến đổi khí hậu và tăng trưởng xanh</t>
  </si>
  <si>
    <t>CT mục tiêu công nghệ thông tin</t>
  </si>
  <si>
    <r>
      <rPr>
        <b/>
        <sz val="12"/>
        <rFont val="Times New Roman"/>
        <family val="1"/>
      </rPr>
      <t>Chi dự phòng ngân sách</t>
    </r>
    <r>
      <rPr>
        <sz val="12"/>
        <rFont val="Times New Roman"/>
        <family val="1"/>
      </rPr>
      <t xml:space="preserve"> </t>
    </r>
  </si>
  <si>
    <t>Chương trình ứng phó với biến đổi khí hậu và tăng trưởng xanh</t>
  </si>
  <si>
    <t>Các chương trình, mục tiêu, dự án khác</t>
  </si>
  <si>
    <t xml:space="preserve">CHI TẠO NGUỒN CCTL </t>
  </si>
  <si>
    <t>21=4/1</t>
  </si>
  <si>
    <t>22=5/2</t>
  </si>
  <si>
    <t>23=6/3</t>
  </si>
  <si>
    <t>IX</t>
  </si>
  <si>
    <t>CHI ĐẦU TƯ PHÁT TRIỂN</t>
  </si>
  <si>
    <t xml:space="preserve">CHI THƯỜNG XUYÊN </t>
  </si>
  <si>
    <t>THU NGÂN SÁCH CẤP DƯỚI NỘP LÊN</t>
  </si>
  <si>
    <t xml:space="preserve">TỔNG NGUỒN THU NSNN </t>
  </si>
  <si>
    <r>
      <t>Thuế thu nhập doanh nghiệp</t>
    </r>
    <r>
      <rPr>
        <vertAlign val="superscript"/>
        <sz val="12"/>
        <rFont val="Times New Roman"/>
        <family val="1"/>
      </rPr>
      <t xml:space="preserve"> </t>
    </r>
  </si>
  <si>
    <t>QUYẾT TOÁN CÂN ĐỐI NGÂN SÁCH ĐỊA PHƯƠNG NĂM 2022</t>
  </si>
  <si>
    <t>QUYẾT TOÁN NGUỒN THU NGÂN SÁCH NHÀ NƯỚC TRÊN ĐỊA BÀN THEO LĨNH VỰC NĂM 2022</t>
  </si>
  <si>
    <t>QUYẾT TOÁN CHI NGÂN SÁCH ĐỊA PHƯƠNG THEO LĨNH VỰC NĂM 2022</t>
  </si>
  <si>
    <t>QUYẾT TOÁN CHI NGÂN SÁCH ĐỊA PHƯƠNG (BAO GỒM CHI NGÂN SÁCH  HUYỆN, XÃ)
THEO CƠ CẤU CHI NĂM 2022</t>
  </si>
  <si>
    <t>Ngân sách cấp huyện</t>
  </si>
  <si>
    <t>Ngân sách xã</t>
  </si>
  <si>
    <t>Dự toán năm 2022</t>
  </si>
  <si>
    <t>QUYẾT TOÁN CHI NGÂN SÁCH ĐỊA PHƯƠNG TỪNG  XÃ-THỊ TRẤN NĂM 20202</t>
  </si>
  <si>
    <t>QUYẾT TOÁN CHI BỔ SUNG TỪ NGÂN SÁCH CẤP HUYỆN CHO NGÂN SÁCH TỪNG XÃ NĂM 2022</t>
  </si>
  <si>
    <t>QUYẾT TOÁN CHI CHƯƠNG TRÌNH MỤC TIÊU QUỐC GIA NĂM 2022</t>
  </si>
  <si>
    <t>Thị trấn Hà Lam</t>
  </si>
  <si>
    <t>Bình Dương</t>
  </si>
  <si>
    <t>Bình Giang</t>
  </si>
  <si>
    <t xml:space="preserve">Bình Triều </t>
  </si>
  <si>
    <t>Bình Đào</t>
  </si>
  <si>
    <t>Bình Minh</t>
  </si>
  <si>
    <t>Bình Hải</t>
  </si>
  <si>
    <t>Bình Nam</t>
  </si>
  <si>
    <t>Bình Sa</t>
  </si>
  <si>
    <t xml:space="preserve">Bình Phục </t>
  </si>
  <si>
    <t xml:space="preserve">Bình Nguyên </t>
  </si>
  <si>
    <t xml:space="preserve">Bình Tú </t>
  </si>
  <si>
    <t>Bình Trung</t>
  </si>
  <si>
    <t>Bình An</t>
  </si>
  <si>
    <t xml:space="preserve">Bình Quế </t>
  </si>
  <si>
    <t xml:space="preserve">Bình Chánh </t>
  </si>
  <si>
    <t xml:space="preserve">Bình Phú </t>
  </si>
  <si>
    <t xml:space="preserve">Bình Quý </t>
  </si>
  <si>
    <t xml:space="preserve">Bình Định Bắc </t>
  </si>
  <si>
    <t xml:space="preserve">Bình Định Nam </t>
  </si>
  <si>
    <t>Bình Trị</t>
  </si>
  <si>
    <t>Bình Lãnh</t>
  </si>
  <si>
    <t>Ngân sách xã, thị trấn</t>
  </si>
  <si>
    <t>QUYẾT TOÁN CHI NGÂN SÁCH CẤP HUYỆN CHO TỪNG CƠ QUAN, TỔ CHỨC THEO LĨNH VỰC NĂM 2022</t>
  </si>
  <si>
    <t>Văn phòng UBND-HĐND</t>
  </si>
  <si>
    <t>Phòng Tư pháp</t>
  </si>
  <si>
    <t>Thanh tra huyện</t>
  </si>
  <si>
    <t>Phòng Tài chính - Kế hoạch</t>
  </si>
  <si>
    <t>Phòng Y tế</t>
  </si>
  <si>
    <t>Phòng Văn hoá - Thông tin</t>
  </si>
  <si>
    <t>Phòng Nội vụ</t>
  </si>
  <si>
    <t>TT VH-TT - TTTH</t>
  </si>
  <si>
    <t>Văn hóa</t>
  </si>
  <si>
    <t>Phát thanh</t>
  </si>
  <si>
    <t>Thể dục - Thể thao</t>
  </si>
  <si>
    <t>TT kỹ thuật nông nghiệp</t>
  </si>
  <si>
    <t>Phòng Tài nguyên - Môi trường</t>
  </si>
  <si>
    <t>Phòng Nông Nghiệp&amp;PTNT</t>
  </si>
  <si>
    <t>BQL trồng rừng</t>
  </si>
  <si>
    <t xml:space="preserve">UB Mặt trận </t>
  </si>
  <si>
    <t>Hội Phụ nữ</t>
  </si>
  <si>
    <t>Hội Cựu TNXP</t>
  </si>
  <si>
    <t>Hội Nông dân</t>
  </si>
  <si>
    <t>Hội Nạn nhân CĐ DC</t>
  </si>
  <si>
    <t>Hội Cựu chiến binh</t>
  </si>
  <si>
    <t>Huyện Đoàn</t>
  </si>
  <si>
    <t>Phòng Giáo dục- Đào tạo</t>
  </si>
  <si>
    <t>Phòng Kinh tế - Hạ tầng</t>
  </si>
  <si>
    <t>Phòng Lao động TB&amp;XH</t>
  </si>
  <si>
    <t>Công An huyện</t>
  </si>
  <si>
    <t>BCH Quân Sự</t>
  </si>
  <si>
    <t>Hội Khuyến học</t>
  </si>
  <si>
    <t>Hội Từ Thiện</t>
  </si>
  <si>
    <t xml:space="preserve">Trung tâm PTQĐ&amp;CN-DV </t>
  </si>
  <si>
    <t>Ban quản lý Dự án - Đô thị</t>
  </si>
  <si>
    <t>Hội người cao tuổi</t>
  </si>
  <si>
    <t>Hội Người Khuyết tật</t>
  </si>
  <si>
    <t>Trường THCS Lê Quý Đôn</t>
  </si>
  <si>
    <t>Trường THCS Lê Đình Chinh</t>
  </si>
  <si>
    <t>Trường THCS Quang Trung</t>
  </si>
  <si>
    <t>Trường THCS Huỳnh Thúc Kháng</t>
  </si>
  <si>
    <t>Trường THCS Nguyễn Đình Chiểu</t>
  </si>
  <si>
    <t>Trường THCS Ngô Quyền</t>
  </si>
  <si>
    <t>Trường THCS Nguyễn Hiền</t>
  </si>
  <si>
    <t>Trường THCS Phan Đình Phùng</t>
  </si>
  <si>
    <t>Trường THCS Hoàng Hoa Thám</t>
  </si>
  <si>
    <t>Trường THCS Nguyễn Bá Ngọc</t>
  </si>
  <si>
    <t>Trường THCS Nguyễn Duy Hiệu</t>
  </si>
  <si>
    <t>Trường THCS Trần Quý Cáp</t>
  </si>
  <si>
    <t>Trường THCS Lê Lợi</t>
  </si>
  <si>
    <t>Trường THCS Nguyễn Công Trứ</t>
  </si>
  <si>
    <t>Trường THCS Lý Thường Kiệt</t>
  </si>
  <si>
    <t>Trường THCS Chu Văn An</t>
  </si>
  <si>
    <t>Trường THCS Nguyễn Tri Phương</t>
  </si>
  <si>
    <t>Trường THCS Hoàng Diệu</t>
  </si>
  <si>
    <t>Trường THCS Phan Chu Trinh</t>
  </si>
  <si>
    <t>Trường THCS Phan Bội Châu</t>
  </si>
  <si>
    <t>Trường THCS Nguyễn Bỉnh Khiêm</t>
  </si>
  <si>
    <t>Trường Mẫu giáo Thị trấn Hà Lam</t>
  </si>
  <si>
    <t>Trường Mẫu giáo Hương Sen</t>
  </si>
  <si>
    <t>Trường Mẫu giáo Bình Dương</t>
  </si>
  <si>
    <t>Trường Mẫu giáo Bình Giang</t>
  </si>
  <si>
    <t>Trường Mẫu giáo Bình Nguyên</t>
  </si>
  <si>
    <t>Trường Mẫu giáo Bình Phục</t>
  </si>
  <si>
    <t>Trường Mẫu giáo Bình Triều</t>
  </si>
  <si>
    <t>Trường Mẫu giáo Bình Đào</t>
  </si>
  <si>
    <t>Trường Mẫu giáo Bình Minh</t>
  </si>
  <si>
    <t>Trường Mẫu giáo Bình Lãnh</t>
  </si>
  <si>
    <t>Trường Mẫu giáo Bình Trị</t>
  </si>
  <si>
    <t>Trường Mẫu giáo Bình Định Bắc</t>
  </si>
  <si>
    <t>Trường Mẫu giáo Bình Định Nam</t>
  </si>
  <si>
    <t>Trường Mẫu giáo Bình Phú</t>
  </si>
  <si>
    <t>Trường Mẫu giáo Bình Quý</t>
  </si>
  <si>
    <t>Trường Mẫu giáo Bình Chánh</t>
  </si>
  <si>
    <t>Trường Mẫu giáo Bình Tú</t>
  </si>
  <si>
    <t>Trường Mẫu giáo Bình Sa</t>
  </si>
  <si>
    <t>Trường Mẫu giáo Bình Hải</t>
  </si>
  <si>
    <t>Trường Mẫu giáo Bình Quế</t>
  </si>
  <si>
    <t>Trường Mẫu giáo Bình An</t>
  </si>
  <si>
    <t>Trường Mẫu giáo Bình Trung</t>
  </si>
  <si>
    <t>Trường Mẫu giáo Bình Nam</t>
  </si>
  <si>
    <t>Trường Tiểu học Lương Thế Vinh</t>
  </si>
  <si>
    <t>Trường Tiểu học Trần Quốc Toản</t>
  </si>
  <si>
    <t>Trường Tiểu học Kim Đồng</t>
  </si>
  <si>
    <t>Trường Tiểu học Lê Văn Tám</t>
  </si>
  <si>
    <t>Trường Tiểu học Trưng Vương</t>
  </si>
  <si>
    <t>Trường Tiểu học Nguyễn Trãi</t>
  </si>
  <si>
    <t>Trường Tiểu học Đoàn Bường</t>
  </si>
  <si>
    <t>Trường Tiểu học Lê Hồng Phong</t>
  </si>
  <si>
    <t>Trường Thọc Nguyễn T Minh Khai</t>
  </si>
  <si>
    <t>Trường Tiểu học Nguyễn Văn Cừ</t>
  </si>
  <si>
    <t>Trường TH Nguyễn Chí Thanh</t>
  </si>
  <si>
    <t>Trường Tiểu học Nguyễn Văn Trỗi</t>
  </si>
  <si>
    <t>Trường Tiểu học Đinh Tiên Hoàng</t>
  </si>
  <si>
    <t>Trường Tiểu học Nguyễn Khuyến</t>
  </si>
  <si>
    <t>Trường Tiểu học Nguyễn Thành</t>
  </si>
  <si>
    <t>Trường Tiểu học Trần Hưng Đạo</t>
  </si>
  <si>
    <t>Trường Tiểu học Phù Đổng</t>
  </si>
  <si>
    <t>Trường Tiểu học Trần Phú</t>
  </si>
  <si>
    <t>Trường Tiểu học Thái Phiên</t>
  </si>
  <si>
    <t>Trường Tiểu học Mạc Đỉnh Chi</t>
  </si>
  <si>
    <t>Trường Tiểu học Lý Tự Trọng</t>
  </si>
  <si>
    <t>Trường Tiểu học Lê Lai</t>
  </si>
  <si>
    <t>Trường Tiểu học Nguyễn Du</t>
  </si>
  <si>
    <t>Trường Tiểu học Võ Thị Sáu</t>
  </si>
  <si>
    <t>Trường Tiểu học Hoàng Văn Thụ</t>
  </si>
  <si>
    <t>Chi Lệnh chi tiền</t>
  </si>
  <si>
    <t>a</t>
  </si>
  <si>
    <t>Huyện ủy</t>
  </si>
  <si>
    <t>b</t>
  </si>
  <si>
    <t>Các đơn vị khác</t>
  </si>
  <si>
    <t>Dự toán 2022 (bao gồm năm trước chuyển sang)</t>
  </si>
  <si>
    <t>Trường Tiểu học Cao Bá Quát</t>
  </si>
  <si>
    <t>THU BỔ SUNG TỪ NGÂN SÁCH CẤP TRÊN</t>
  </si>
  <si>
    <t>Ngân sách cấp tỉnh nộp trả ngân sách tỉnh</t>
  </si>
  <si>
    <t>QUYẾT TOÁN CHI NGÂN SÁCH CẤP HUYỆN THEO LĨNH VỰC NĂM 2022</t>
  </si>
  <si>
    <t>Chi ngân sách theo lĩnh vực</t>
  </si>
  <si>
    <r>
      <t xml:space="preserve">Dự toán </t>
    </r>
    <r>
      <rPr>
        <sz val="10"/>
        <color theme="1"/>
        <rFont val="Times New Roman"/>
        <family val="1"/>
      </rPr>
      <t>(bao gồm số chuyển nguồn năm trước sang và số bổ sung, điều chỉnh trong năm)</t>
    </r>
  </si>
  <si>
    <r>
      <t xml:space="preserve">Chi đầu tư phát triển </t>
    </r>
    <r>
      <rPr>
        <sz val="10"/>
        <color theme="1"/>
        <rFont val="Times New Roman"/>
        <family val="1"/>
      </rPr>
      <t>(Không kể chương trình MTQG)</t>
    </r>
  </si>
  <si>
    <r>
      <t xml:space="preserve">Chi thường xuyên </t>
    </r>
    <r>
      <rPr>
        <sz val="10"/>
        <color theme="1"/>
        <rFont val="Times New Roman"/>
        <family val="1"/>
      </rPr>
      <t>(Không kể chương trình MTQG)</t>
    </r>
  </si>
  <si>
    <r>
      <rPr>
        <b/>
        <i/>
        <sz val="10"/>
        <color theme="1"/>
        <rFont val="Times New Roman"/>
        <family val="1"/>
      </rPr>
      <t xml:space="preserve">Ghi chú: </t>
    </r>
    <r>
      <rPr>
        <i/>
        <sz val="10"/>
        <color theme="1"/>
        <rFont val="Times New Roman"/>
        <family val="1"/>
      </rPr>
      <t>Tổng số dự toán và quyết toán chi của các đơn vị bao gồm cả số ghi thu, ghi chi</t>
    </r>
  </si>
  <si>
    <t>(Kèm theo Nghị quyết số       /NQ-HĐND ngày     /   /2023 của HĐND huyện Thăng Bình)</t>
  </si>
  <si>
    <t>(Kèm theo Nghị quyết số       /NQ-HĐND ngày        /   /2023 của HĐND huyện Thăng Bình)</t>
  </si>
</sst>
</file>

<file path=xl/styles.xml><?xml version="1.0" encoding="utf-8"?>
<styleSheet xmlns="http://schemas.openxmlformats.org/spreadsheetml/2006/main" xmlns:mc="http://schemas.openxmlformats.org/markup-compatibility/2006" xmlns:x14ac="http://schemas.microsoft.com/office/spreadsheetml/2009/9/ac" mc:Ignorable="x14ac">
  <numFmts count="207">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_-;\-* #,##0_-;_-* &quot;-&quot;??_-;_-@_-"/>
    <numFmt numFmtId="166" formatCode="0.0%"/>
    <numFmt numFmtId="167" formatCode="#,##0.000000"/>
    <numFmt numFmtId="168" formatCode="#,##0.0"/>
    <numFmt numFmtId="169" formatCode="_-* #,##0.00\ _€_-;\-* #,##0.00\ _€_-;_-* &quot;-&quot;??\ _€_-;_-@_-"/>
    <numFmt numFmtId="170" formatCode="_-* #,##0\ _€_-;\-* #,##0\ _€_-;_-* &quot;-&quot;??\ _€_-;_-@_-"/>
    <numFmt numFmtId="171" formatCode="_-* #,##0.00\ _₫_-;\-* #,##0.00\ _₫_-;_-* &quot;-&quot;??\ _₫_-;_-@_-"/>
    <numFmt numFmtId="172" formatCode="0.0000"/>
    <numFmt numFmtId="173" formatCode="#,##0.00\ &quot;€&quot;;[Red]\-#,##0.00\ &quot;€&quot;"/>
    <numFmt numFmtId="174" formatCode="\$#,##0\ ;\(\$#,##0\)"/>
    <numFmt numFmtId="175" formatCode="&quot;VND&quot;#,##0_);[Red]\(&quot;VND&quot;#,##0\)"/>
    <numFmt numFmtId="176" formatCode="#,##0\ &quot;DM&quot;;\-#,##0\ &quot;DM&quot;"/>
    <numFmt numFmtId="177" formatCode="0.000%"/>
    <numFmt numFmtId="178" formatCode="_-* #,##0_-;\-* #,##0_-;_-* &quot;-&quot;_-;_-@_-"/>
    <numFmt numFmtId="179" formatCode="_-* #,##0.00_-;\-* #,##0.00_-;_-* &quot;-&quot;??_-;_-@_-"/>
    <numFmt numFmtId="180" formatCode="_-&quot;$&quot;* #,##0_-;\-&quot;$&quot;* #,##0_-;_-&quot;$&quot;* &quot;-&quot;_-;_-@_-"/>
    <numFmt numFmtId="181" formatCode="_-&quot;$&quot;* #,##0.00_-;\-&quot;$&quot;* #,##0.00_-;_-&quot;$&quot;* &quot;-&quot;??_-;_-@_-"/>
    <numFmt numFmtId="182" formatCode="_-* #,##0.00\ _V_N_D_-;\-* #,##0.00\ _V_N_D_-;_-* &quot;-&quot;??\ _V_N_D_-;_-@_-"/>
    <numFmt numFmtId="183" formatCode="_-&quot;€&quot;* #,##0_-;\-&quot;€&quot;* #,##0_-;_-&quot;€&quot;* &quot;-&quot;_-;_-@_-"/>
    <numFmt numFmtId="184" formatCode="#.##00"/>
    <numFmt numFmtId="185" formatCode="_ * #,##0_)\ &quot;$&quot;_ ;_ * \(#,##0\)\ &quot;$&quot;_ ;_ * &quot;-&quot;_)\ &quot;$&quot;_ ;_ @_ "/>
    <numFmt numFmtId="186" formatCode="_-* #,##0\ _F_-;\-* #,##0\ _F_-;_-* &quot;-&quot;\ _F_-;_-@_-"/>
    <numFmt numFmtId="187" formatCode="_-* #,##0\ &quot;F&quot;_-;\-* #,##0\ &quot;F&quot;_-;_-* &quot;-&quot;\ &quot;F&quot;_-;_-@_-"/>
    <numFmt numFmtId="188" formatCode="_-* #,##0\ &quot;€&quot;_-;\-* #,##0\ &quot;€&quot;_-;_-* &quot;-&quot;\ &quot;€&quot;_-;_-@_-"/>
    <numFmt numFmtId="189" formatCode="_-* #,##0\ &quot;$&quot;_-;\-* #,##0\ &quot;$&quot;_-;_-* &quot;-&quot;\ &quot;$&quot;_-;_-@_-"/>
    <numFmt numFmtId="190" formatCode="_ * #,##0_)&quot;$&quot;_ ;_ * \(#,##0\)&quot;$&quot;_ ;_ * &quot;-&quot;_)&quot;$&quot;_ ;_ @_ "/>
    <numFmt numFmtId="191" formatCode="_-&quot;ñ&quot;* #,##0_-;\-&quot;ñ&quot;* #,##0_-;_-&quot;ñ&quot;* &quot;-&quot;_-;_-@_-"/>
    <numFmt numFmtId="192" formatCode="_-* ###,0&quot;.&quot;00_-;\-* ###,0&quot;.&quot;00_-;_-* &quot;-&quot;??_-;_-@_-"/>
    <numFmt numFmtId="193" formatCode="_ * #,##0.00_ ;_ * \-#,##0.00_ ;_ * &quot;-&quot;??_ ;_ @_ "/>
    <numFmt numFmtId="194" formatCode="_-* #,##0.00\ _F_-;\-* #,##0.00\ _F_-;_-* &quot;-&quot;??\ _F_-;_-@_-"/>
    <numFmt numFmtId="195" formatCode="_ * #,##0.00_)\ _$_ ;_ * \(#,##0.00\)\ _$_ ;_ * &quot;-&quot;??_)\ _$_ ;_ @_ "/>
    <numFmt numFmtId="196" formatCode="_ * #,##0.00_)_$_ ;_ * \(#,##0.00\)_$_ ;_ * &quot;-&quot;??_)_$_ ;_ @_ "/>
    <numFmt numFmtId="197" formatCode="_(* ###,0&quot;.&quot;00_);_(* \(###,0&quot;.&quot;00\);_(* &quot;-&quot;??_);_(@_)"/>
    <numFmt numFmtId="198" formatCode="_-* #,##0.00\ _ñ_-;\-* #,##0.00\ _ñ_-;_-* &quot;-&quot;??\ _ñ_-;_-@_-"/>
    <numFmt numFmtId="199" formatCode="_-* #,##0.00\ _ñ_-;_-* #,##0.00\ _ñ\-;_-* &quot;-&quot;??\ _ñ_-;_-@_-"/>
    <numFmt numFmtId="200" formatCode="_(&quot;$&quot;\ * #,##0_);_(&quot;$&quot;\ * \(#,##0\);_(&quot;$&quot;\ * &quot;-&quot;_);_(@_)"/>
    <numFmt numFmtId="201" formatCode="_-* #,##0.00000000_-;\-* #,##0.00000000_-;_-* &quot;-&quot;??_-;_-@_-"/>
    <numFmt numFmtId="202" formatCode="_(&quot;€&quot;\ * #,##0_);_(&quot;€&quot;\ * \(#,##0\);_(&quot;€&quot;\ * &quot;-&quot;_);_(@_)"/>
    <numFmt numFmtId="203" formatCode="_-* #,##0\ &quot;ñ&quot;_-;\-* #,##0\ &quot;ñ&quot;_-;_-* &quot;-&quot;\ &quot;ñ&quot;_-;_-@_-"/>
    <numFmt numFmtId="204" formatCode="_(&quot;€&quot;* #,##0_);_(&quot;€&quot;* \(#,##0\);_(&quot;€&quot;* &quot;-&quot;_);_(@_)"/>
    <numFmt numFmtId="205" formatCode="_-* #,##0\ _€_-;\-* #,##0\ _€_-;_-* &quot;-&quot;\ _€_-;_-@_-"/>
    <numFmt numFmtId="206" formatCode="_-* #,##0\ _₫_-;\-* #,##0\ _₫_-;_-* &quot;-&quot;\ _₫_-;_-@_-"/>
    <numFmt numFmtId="207" formatCode="_ * #,##0_ ;_ * \-#,##0_ ;_ * &quot;-&quot;_ ;_ @_ "/>
    <numFmt numFmtId="208" formatCode="_-* #,##0\ _V_N_D_-;\-* #,##0\ _V_N_D_-;_-* &quot;-&quot;\ _V_N_D_-;_-@_-"/>
    <numFmt numFmtId="209" formatCode="_ * #,##0_)\ _$_ ;_ * \(#,##0\)\ _$_ ;_ * &quot;-&quot;_)\ _$_ ;_ @_ "/>
    <numFmt numFmtId="210" formatCode="_ * #,##0_)_$_ ;_ * \(#,##0\)_$_ ;_ * &quot;-&quot;_)_$_ ;_ @_ "/>
    <numFmt numFmtId="211" formatCode="_-* #,##0\ _$_-;\-* #,##0\ _$_-;_-* &quot;-&quot;\ _$_-;_-@_-"/>
    <numFmt numFmtId="212" formatCode="_-* #,##0\ _m_k_-;\-* #,##0\ _m_k_-;_-* &quot;-&quot;\ _m_k_-;_-@_-"/>
    <numFmt numFmtId="213" formatCode="_-* #,##0\ _ñ_-;\-* #,##0\ _ñ_-;_-* &quot;-&quot;\ _ñ_-;_-@_-"/>
    <numFmt numFmtId="214" formatCode="_-* #,##0\ _ñ_-;_-* #,##0\ _ñ\-;_-* &quot;-&quot;\ _ñ_-;_-@_-"/>
    <numFmt numFmtId="215" formatCode="_ &quot;\&quot;* #,##0_ ;_ &quot;\&quot;* \-#,##0_ ;_ &quot;\&quot;* &quot;-&quot;_ ;_ @_ "/>
    <numFmt numFmtId="216" formatCode="&quot;\&quot;#,##0.00;[Red]&quot;\&quot;\-#,##0.00"/>
    <numFmt numFmtId="217" formatCode="&quot;\&quot;#,##0;[Red]&quot;\&quot;\-#,##0"/>
    <numFmt numFmtId="218" formatCode="&quot;SFr.&quot;\ #,##0.00;[Red]&quot;SFr.&quot;\ \-#,##0.00"/>
    <numFmt numFmtId="219" formatCode="&quot;SFr.&quot;\ #,##0.00;&quot;SFr.&quot;\ \-#,##0.00"/>
    <numFmt numFmtId="220" formatCode="_ &quot;SFr.&quot;\ * #,##0_ ;_ &quot;SFr.&quot;\ * \-#,##0_ ;_ &quot;SFr.&quot;\ * &quot;-&quot;_ ;_ @_ "/>
    <numFmt numFmtId="221" formatCode="#\ ###\ ##0"/>
    <numFmt numFmtId="222" formatCode=".\ ##;000000000000000000000000000000000000000000000000000000000000000000000000000000000000000000000000000000000000"/>
    <numFmt numFmtId="223" formatCode="\$#,##0_);\(\$#,##0\)"/>
    <numFmt numFmtId="224" formatCode="_ * #,##0.00_)&quot;€&quot;_ ;_ * \(#,##0.00\)&quot;€&quot;_ ;_ * &quot;-&quot;??_)&quot;€&quot;_ ;_ @_ "/>
    <numFmt numFmtId="225" formatCode="&quot;€&quot;###,0&quot;.&quot;00_);[Red]\(&quot;€&quot;###,0&quot;.&quot;00\)"/>
    <numFmt numFmtId="226" formatCode="_ &quot;\&quot;* #,##0.00_ ;_ &quot;\&quot;* &quot;\&quot;&quot;\&quot;&quot;\&quot;&quot;\&quot;&quot;\&quot;&quot;\&quot;&quot;\&quot;&quot;\&quot;&quot;\&quot;&quot;\&quot;&quot;\&quot;&quot;\&quot;\-#,##0.00_ ;_ &quot;\&quot;* &quot;-&quot;??_ ;_ @_ "/>
    <numFmt numFmtId="227" formatCode="0&quot;.&quot;000"/>
    <numFmt numFmtId="228" formatCode="_ * #,##0.00_ ;_ * &quot;\&quot;&quot;\&quot;&quot;\&quot;&quot;\&quot;&quot;\&quot;&quot;\&quot;&quot;\&quot;&quot;\&quot;&quot;\&quot;&quot;\&quot;&quot;\&quot;&quot;\&quot;\-#,##0.00_ ;_ * &quot;-&quot;??_ ;_ @_ "/>
    <numFmt numFmtId="229" formatCode="#,##0\ &quot;$&quot;_);[Red]\(#,##0\ &quot;$&quot;\)"/>
    <numFmt numFmtId="230" formatCode="&quot;\&quot;#,##0;&quot;\&quot;&quot;\&quot;&quot;\&quot;&quot;\&quot;&quot;\&quot;&quot;\&quot;&quot;\&quot;&quot;\&quot;&quot;\&quot;&quot;\&quot;&quot;\&quot;&quot;\&quot;&quot;\&quot;&quot;\&quot;\-#,##0"/>
    <numFmt numFmtId="231" formatCode="###,0&quot;.&quot;00\ &quot;$&quot;_);\(###,0&quot;.&quot;00\ &quot;$&quot;\)"/>
    <numFmt numFmtId="232" formatCode="&quot;\&quot;#,##0;[Red]&quot;\&quot;&quot;\&quot;&quot;\&quot;&quot;\&quot;&quot;\&quot;&quot;\&quot;&quot;\&quot;&quot;\&quot;&quot;\&quot;&quot;\&quot;&quot;\&quot;&quot;\&quot;&quot;\&quot;&quot;\&quot;\-#,##0"/>
    <numFmt numFmtId="233" formatCode="#,##0\ &quot;$&quot;_);\(#,##0\ &quot;$&quot;\)"/>
    <numFmt numFmtId="234" formatCode="_ * #,##0_ ;_ * &quot;\&quot;&quot;\&quot;&quot;\&quot;&quot;\&quot;&quot;\&quot;&quot;\&quot;&quot;\&quot;&quot;\&quot;&quot;\&quot;&quot;\&quot;&quot;\&quot;&quot;\&quot;\-#,##0_ ;_ * &quot;-&quot;_ ;_ @_ "/>
    <numFmt numFmtId="235" formatCode="###,0&quot;.&quot;00\ &quot;$&quot;_);[Red]\(###,0&quot;.&quot;00\ &quot;$&quot;\)"/>
    <numFmt numFmtId="236" formatCode="&quot;\&quot;#,##0.00;&quot;\&quot;&quot;\&quot;&quot;\&quot;&quot;\&quot;&quot;\&quot;&quot;\&quot;&quot;\&quot;&quot;\&quot;&quot;\&quot;&quot;\&quot;&quot;\&quot;&quot;\&quot;&quot;\&quot;&quot;\&quot;\-#,##0.00"/>
    <numFmt numFmtId="237" formatCode="_-* #,##0.00\ &quot;F&quot;_-;\-* #,##0.00\ &quot;F&quot;_-;_-* &quot;-&quot;??\ &quot;F&quot;_-;_-@_-"/>
    <numFmt numFmtId="238" formatCode="0.000_)"/>
    <numFmt numFmtId="239" formatCode="#,##0_)_%;\(#,##0\)_%;"/>
    <numFmt numFmtId="240" formatCode="_(* #,##0.0_);_(* \(#,##0.0\);_(* &quot;-&quot;??_);_(@_)"/>
    <numFmt numFmtId="241" formatCode="_._.* #,##0.0_)_%;_._.* \(#,##0.0\)_%"/>
    <numFmt numFmtId="242" formatCode="#,##0.0_)_%;\(#,##0.0\)_%;\ \ .0_)_%"/>
    <numFmt numFmtId="243" formatCode="_._.* #,##0.00_)_%;_._.* \(#,##0.00\)_%"/>
    <numFmt numFmtId="244" formatCode="#,##0.00_)_%;\(#,##0.00\)_%;\ \ .00_)_%"/>
    <numFmt numFmtId="245" formatCode="_._.* #,##0.000_)_%;_._.* \(#,##0.000\)_%"/>
    <numFmt numFmtId="246" formatCode="#,##0.000_)_%;\(#,##0.000\)_%;\ \ .000_)_%"/>
    <numFmt numFmtId="247" formatCode="_(* #,##0.00_);_(* \(#,##0.00\);_(* &quot;-&quot;&quot;?&quot;&quot;?&quot;_);_(@_)"/>
    <numFmt numFmtId="248" formatCode="&quot;Rp&quot;#,##0_);[Red]\(&quot;Rp&quot;#,##0\)"/>
    <numFmt numFmtId="249" formatCode="_-* #,##0\ &quot;þ&quot;_-;\-* #,##0\ &quot;þ&quot;_-;_-* &quot;-&quot;\ &quot;þ&quot;_-;_-@_-"/>
    <numFmt numFmtId="250" formatCode="0.000"/>
    <numFmt numFmtId="251" formatCode="_ * #,##0.0_)_$_ ;_ * \(#,##0.0\)_$_ ;_ * &quot;-&quot;??_)_$_ ;_ @_ "/>
    <numFmt numFmtId="252" formatCode="_-* #,##0.00\ _þ_-;\-* #,##0.00\ _þ_-;_-* &quot;-&quot;??\ _þ_-;_-@_-"/>
    <numFmt numFmtId="253" formatCode="_-* #,##0\ _₫_-;\-* #,##0\ _₫_-;_-* &quot;-&quot;??\ _₫_-;_-@_-"/>
    <numFmt numFmtId="254" formatCode="\t#\ ??/??"/>
    <numFmt numFmtId="255" formatCode="_-* #,##0.00\ _$_-;\-* #,##0.00\ _$_-;_-* &quot;-&quot;??\ _$_-;_-@_-"/>
    <numFmt numFmtId="256" formatCode="&quot;True&quot;;&quot;True&quot;;&quot;False&quot;"/>
    <numFmt numFmtId="257" formatCode="_(* #,##0.0_);_(* \(#,##0.0\);_(* &quot;-&quot;?_);_(@_)"/>
    <numFmt numFmtId="258" formatCode="#,##0.0_);\(#,##0.0\)"/>
    <numFmt numFmtId="259" formatCode="&quot;\&quot;#&quot;,&quot;##0&quot;.&quot;00;[Red]&quot;\&quot;\-#&quot;,&quot;##0&quot;.&quot;00"/>
    <numFmt numFmtId="260" formatCode="#,###\ &quot;CT&quot;"/>
    <numFmt numFmtId="261" formatCode="#\ ###\ ###"/>
    <numFmt numFmtId="262" formatCode="_._.* \(#,##0\)_%;_._.* #,##0_)_%;_._.* 0_)_%;_._.@_)_%"/>
    <numFmt numFmtId="263" formatCode="_._.&quot;€&quot;* \(#,##0\)_%;_._.&quot;€&quot;* #,##0_)_%;_._.&quot;€&quot;* 0_)_%;_._.@_)_%"/>
    <numFmt numFmtId="264" formatCode="* \(#,##0\);* #,##0_);&quot;-&quot;??_);@"/>
    <numFmt numFmtId="265" formatCode="_ &quot;R&quot;\ * #,##0_ ;_ &quot;R&quot;\ * \-#,##0_ ;_ &quot;R&quot;\ * &quot;-&quot;_ ;_ @_ "/>
    <numFmt numFmtId="266" formatCode="_ * #,##0.00_ ;_ * &quot;\&quot;&quot;\&quot;&quot;\&quot;&quot;\&quot;&quot;\&quot;&quot;\&quot;\-#,##0.00_ ;_ * &quot;-&quot;??_ ;_ @_ "/>
    <numFmt numFmtId="267" formatCode="&quot;€&quot;* #,##0_)_%;&quot;€&quot;* \(#,##0\)_%;&quot;€&quot;* &quot;-&quot;??_)_%;@_)_%"/>
    <numFmt numFmtId="268" formatCode="&quot;$&quot;* #,##0_)_%;&quot;$&quot;* \(#,##0\)_%;&quot;$&quot;* &quot;-&quot;??_)_%;@_)_%"/>
    <numFmt numFmtId="269" formatCode="&quot;\&quot;#,##0.00;&quot;\&quot;&quot;\&quot;&quot;\&quot;&quot;\&quot;&quot;\&quot;&quot;\&quot;&quot;\&quot;&quot;\&quot;\-#,##0.00"/>
    <numFmt numFmtId="270" formatCode="_._.&quot;€&quot;* #,##0.0_)_%;_._.&quot;€&quot;* \(#,##0.0\)_%"/>
    <numFmt numFmtId="271" formatCode="&quot;€&quot;* #,##0.0_)_%;&quot;€&quot;* \(#,##0.0\)_%;&quot;€&quot;* \ .0_)_%"/>
    <numFmt numFmtId="272" formatCode="_._.&quot;$&quot;* #,##0.0_)_%;_._.&quot;$&quot;* \(#,##0.0\)_%"/>
    <numFmt numFmtId="273" formatCode="_._.&quot;€&quot;* #,##0.00_)_%;_._.&quot;€&quot;* \(#,##0.00\)_%"/>
    <numFmt numFmtId="274" formatCode="&quot;€&quot;* #,##0.00_)_%;&quot;€&quot;* \(#,##0.00\)_%;&quot;€&quot;* \ .00_)_%"/>
    <numFmt numFmtId="275" formatCode="_._.&quot;$&quot;* #,##0.00_)_%;_._.&quot;$&quot;* \(#,##0.00\)_%"/>
    <numFmt numFmtId="276" formatCode="_._.&quot;€&quot;* #,##0.000_)_%;_._.&quot;€&quot;* \(#,##0.000\)_%"/>
    <numFmt numFmtId="277" formatCode="&quot;€&quot;* #,##0.000_)_%;&quot;€&quot;* \(#,##0.000\)_%;&quot;€&quot;* \ .000_)_%"/>
    <numFmt numFmtId="278" formatCode="_._.&quot;$&quot;* #,##0.000_)_%;_._.&quot;$&quot;* \(#,##0.000\)_%"/>
    <numFmt numFmtId="279" formatCode="_-* #,##0.00\ &quot;€&quot;_-;\-* #,##0.00\ &quot;€&quot;_-;_-* &quot;-&quot;??\ &quot;€&quot;_-;_-@_-"/>
    <numFmt numFmtId="280" formatCode="_ * #,##0_ ;_ * &quot;\&quot;&quot;\&quot;&quot;\&quot;&quot;\&quot;&quot;\&quot;&quot;\&quot;\-#,##0_ ;_ * &quot;-&quot;_ ;_ @_ "/>
    <numFmt numFmtId="281" formatCode="&quot;$&quot;#,##0\ ;\(&quot;$&quot;#,##0\)"/>
    <numFmt numFmtId="282" formatCode="#\ ###\ ##0.0"/>
    <numFmt numFmtId="283" formatCode="\t0.00%"/>
    <numFmt numFmtId="284" formatCode="* #,##0_);* \(#,##0\);&quot;-&quot;??_);@"/>
    <numFmt numFmtId="285" formatCode="\U\S\$#,##0.00;\(\U\S\$#,##0.00\)"/>
    <numFmt numFmtId="286" formatCode="_(\§\g\ #,##0_);_(\§\g\ \(#,##0\);_(\§\g\ &quot;-&quot;??_);_(@_)"/>
    <numFmt numFmtId="287" formatCode="_(\§\g\ #,##0_);_(\§\g\ \(#,##0\);_(\§\g\ &quot;-&quot;_);_(@_)"/>
    <numFmt numFmtId="288" formatCode="#\ ###\ ###\ .00"/>
    <numFmt numFmtId="289" formatCode="\§\g#,##0_);\(\§\g#,##0\)"/>
    <numFmt numFmtId="290" formatCode="_-&quot;VND&quot;* #,##0_-;\-&quot;VND&quot;* #,##0_-;_-&quot;VND&quot;* &quot;-&quot;_-;_-@_-"/>
    <numFmt numFmtId="291" formatCode="_(&quot;Rp&quot;* #,##0.00_);_(&quot;Rp&quot;* \(#,##0.00\);_(&quot;Rp&quot;* &quot;-&quot;??_);_(@_)"/>
    <numFmt numFmtId="292" formatCode="#,##0.00\ &quot;FB&quot;;[Red]\-#,##0.00\ &quot;FB&quot;"/>
    <numFmt numFmtId="293" formatCode="#,##0\ &quot;$&quot;;\-#,##0\ &quot;$&quot;"/>
    <numFmt numFmtId="294" formatCode="&quot;$&quot;#,##0;\-&quot;$&quot;#,##0"/>
    <numFmt numFmtId="295" formatCode="_-* #,##0\ _F_B_-;\-* #,##0\ _F_B_-;_-* &quot;-&quot;\ _F_B_-;_-@_-"/>
    <numFmt numFmtId="296" formatCode="_-[$€]* #,##0.00_-;\-[$€]* #,##0.00_-;_-[$€]* &quot;-&quot;??_-;_-@_-"/>
    <numFmt numFmtId="297" formatCode="_ * #,##0.00_)_d_ ;_ * \(#,##0.00\)_d_ ;_ * &quot;-&quot;??_)_d_ ;_ @_ "/>
    <numFmt numFmtId="298" formatCode="#,##0_);\-#,##0_)"/>
    <numFmt numFmtId="299" formatCode="#,###;\-#,###;&quot;&quot;;_(@_)"/>
    <numFmt numFmtId="300" formatCode="#."/>
    <numFmt numFmtId="301" formatCode="&quot;€&quot;#,##0;\-&quot;€&quot;#,##0"/>
    <numFmt numFmtId="302" formatCode="#,###"/>
    <numFmt numFmtId="303" formatCode="_-&quot;£&quot;* #,##0_-;\-&quot;£&quot;* #,##0_-;_-&quot;£&quot;* &quot;-&quot;_-;_-@_-"/>
    <numFmt numFmtId="304" formatCode="&quot;$&quot;###,0&quot;.&quot;00_);[Red]\(&quot;$&quot;###,0&quot;.&quot;00\)"/>
    <numFmt numFmtId="305" formatCode="&quot;\&quot;#,##0;[Red]\-&quot;\&quot;#,##0"/>
    <numFmt numFmtId="306" formatCode="&quot;\&quot;#,##0.00;\-&quot;\&quot;#,##0.00"/>
    <numFmt numFmtId="307" formatCode="#,##0.00_);\-#,##0.00_)"/>
    <numFmt numFmtId="308" formatCode="0_)%;\(0\)%"/>
    <numFmt numFmtId="309" formatCode="_._._(* 0_)%;_._.* \(0\)%"/>
    <numFmt numFmtId="310" formatCode="_(0_)%;\(0\)%"/>
    <numFmt numFmtId="311" formatCode="0%_);\(0%\)"/>
    <numFmt numFmtId="312" formatCode="_ * #,##0.00_)&quot;£&quot;_ ;_ * \(#,##0.00\)&quot;£&quot;_ ;_ * &quot;-&quot;??_)&quot;£&quot;_ ;_ @_ "/>
    <numFmt numFmtId="313" formatCode="#,##0.000_);\(#,##0.000\)"/>
    <numFmt numFmtId="314" formatCode="_ &quot;\&quot;* #,##0_ ;_ &quot;\&quot;* &quot;\&quot;&quot;\&quot;&quot;\&quot;&quot;\&quot;&quot;\&quot;&quot;\&quot;&quot;\&quot;&quot;\&quot;&quot;\&quot;&quot;\&quot;&quot;\&quot;&quot;\&quot;&quot;\&quot;&quot;\&quot;\-#,##0_ ;_ &quot;\&quot;* &quot;-&quot;_ ;_ @_ "/>
    <numFmt numFmtId="315" formatCode="_(0.0_)%;\(0.0\)%"/>
    <numFmt numFmtId="316" formatCode="_._._(* 0.0_)%;_._.* \(0.0\)%"/>
    <numFmt numFmtId="317" formatCode="_(0.00_)%;\(0.00\)%"/>
    <numFmt numFmtId="318" formatCode="_._._(* 0.00_)%;_._.* \(0.00\)%"/>
    <numFmt numFmtId="319" formatCode="_(0.000_)%;\(0.000\)%"/>
    <numFmt numFmtId="320" formatCode="_._._(* 0.000_)%;_._.* \(0.000\)%"/>
    <numFmt numFmtId="321" formatCode="0.0%;\(0.0%\)"/>
    <numFmt numFmtId="322" formatCode="#"/>
    <numFmt numFmtId="323" formatCode="&quot;¡Ì&quot;#,##0;[Red]\-&quot;¡Ì&quot;#,##0"/>
    <numFmt numFmtId="324" formatCode="#,##0.00\ &quot;F&quot;;[Red]\-#,##0.00\ &quot;F&quot;"/>
    <numFmt numFmtId="325" formatCode="&quot;£&quot;#,##0;[Red]\-&quot;£&quot;#,##0"/>
    <numFmt numFmtId="326" formatCode="#,##0.00\ \ "/>
    <numFmt numFmtId="327" formatCode="_-* #,##0.0\ _F_-;\-* #,##0.0\ _F_-;_-* &quot;-&quot;??\ _F_-;_-@_-"/>
    <numFmt numFmtId="328" formatCode="0.00000000000E+00;\?"/>
    <numFmt numFmtId="329" formatCode="_-* ###,0&quot;.&quot;00\ _F_B_-;\-* ###,0&quot;.&quot;00\ _F_B_-;_-* &quot;-&quot;??\ _F_B_-;_-@_-"/>
    <numFmt numFmtId="330" formatCode="_ * #,##0_ ;_ * \-#,##0_ ;_ * &quot;-&quot;??_ ;_ @_ "/>
    <numFmt numFmtId="331" formatCode="_-&quot;£&quot;* #,##0.00_-;\-&quot;£&quot;* #,##0.00_-;_-&quot;£&quot;* &quot;-&quot;??_-;_-@_-"/>
    <numFmt numFmtId="332" formatCode="0.00000"/>
    <numFmt numFmtId="333" formatCode="0.00000000"/>
    <numFmt numFmtId="334" formatCode="_(* #.##0.00_);_(* \(#.##0.00\);_(* &quot;-&quot;??_);_(@_)"/>
    <numFmt numFmtId="335" formatCode="#,##0.00\ \ \ \ "/>
    <numFmt numFmtId="336" formatCode="&quot;£&quot;#,##0;\-&quot;£&quot;#,##0"/>
    <numFmt numFmtId="337" formatCode="&quot;\&quot;#,##0;&quot;\&quot;\-#,##0"/>
    <numFmt numFmtId="338" formatCode="&quot;$&quot;#,##0;[Red]\-&quot;$&quot;#,##0"/>
    <numFmt numFmtId="339" formatCode="#,##0\ &quot;F&quot;;[Red]\-#,##0\ &quot;F&quot;"/>
    <numFmt numFmtId="340" formatCode="#,##0.00\ &quot;F&quot;;\-#,##0.00\ &quot;F&quot;"/>
    <numFmt numFmtId="341" formatCode="_ * #.##._ ;_ * \-#.##._ ;_ * &quot;-&quot;??_ ;_ @_ⴆ"/>
    <numFmt numFmtId="342" formatCode="#,##0\ &quot;F&quot;;\-#,##0\ &quot;F&quot;"/>
    <numFmt numFmtId="343" formatCode="&quot;\&quot;#,##0.00;[Red]&quot;\&quot;&quot;\&quot;&quot;\&quot;&quot;\&quot;&quot;\&quot;&quot;\&quot;&quot;\&quot;&quot;\&quot;&quot;\&quot;&quot;\&quot;&quot;\&quot;&quot;\&quot;&quot;\&quot;&quot;\&quot;\-#,##0.00"/>
    <numFmt numFmtId="344" formatCode="_ &quot;\&quot;* #,##0_ ;_ &quot;\&quot;* &quot;\&quot;&quot;\&quot;&quot;\&quot;&quot;\&quot;&quot;\&quot;&quot;\&quot;&quot;\&quot;&quot;\&quot;&quot;\&quot;&quot;\&quot;&quot;\&quot;&quot;\&quot;&quot;\&quot;\-#,##0_ ;_ &quot;\&quot;* &quot;-&quot;_ ;_ @_ "/>
    <numFmt numFmtId="345" formatCode="_-* #,##0\ _F_-;\-* #,##0\ _F_-;_-* &quot;-&quot;??\ _F_-;_-@_-"/>
    <numFmt numFmtId="346" formatCode="#.00\ ##0"/>
    <numFmt numFmtId="347" formatCode="#.\ ##0"/>
    <numFmt numFmtId="348" formatCode="&quot;€&quot;#,##0;[Red]\-&quot;€&quot;#,##0"/>
    <numFmt numFmtId="349" formatCode="_-* #,##0\ &quot;DM&quot;_-;\-* #,##0\ &quot;DM&quot;_-;_-* &quot;-&quot;\ &quot;DM&quot;_-;_-@_-"/>
    <numFmt numFmtId="350" formatCode="_-* #,##0.00\ &quot;DM&quot;_-;\-* #,##0.00\ &quot;DM&quot;_-;_-* &quot;-&quot;??\ &quot;DM&quot;_-;_-@_-"/>
    <numFmt numFmtId="351" formatCode="&quot;\&quot;#,##0;[Red]&quot;\&quot;&quot;\&quot;\-#,##0"/>
    <numFmt numFmtId="352" formatCode="&quot;\&quot;#,##0.00;[Red]&quot;\&quot;&quot;\&quot;&quot;\&quot;&quot;\&quot;&quot;\&quot;&quot;\&quot;\-#,##0.00"/>
    <numFmt numFmtId="353" formatCode="_ &quot;$&quot;* #,##0_ ;_ &quot;$&quot;* \-#,##0_ ;_ &quot;$&quot;* &quot;-&quot;_ ;_ @_ "/>
    <numFmt numFmtId="354" formatCode="###0"/>
    <numFmt numFmtId="355" formatCode="#,##0&quot;$&quot;_);[Red]\(#,##0&quot;$&quot;\)"/>
    <numFmt numFmtId="356" formatCode="&quot;$&quot;#&quot;$&quot;##0_);\(&quot;$&quot;#&quot;$&quot;##0\)"/>
    <numFmt numFmtId="357" formatCode="&quot;$&quot;#,##0.000_);[Red]\(&quot;$&quot;#,##0.00\)"/>
    <numFmt numFmtId="358" formatCode="_ * #,##0_ ;_ * &quot;\&quot;&quot;\&quot;&quot;\&quot;&quot;\&quot;&quot;\&quot;&quot;\&quot;&quot;\&quot;\-#,##0_ ;_ * &quot;-&quot;_ ;_ @_ "/>
    <numFmt numFmtId="359" formatCode="_-&quot;F&quot;\ * #,##0.0_-;_-&quot;F&quot;\ * #,##0.0\-;_-&quot;F&quot;\ * &quot;-&quot;??_-;_-@_-"/>
    <numFmt numFmtId="360" formatCode="_(* #,##0.000000_);_(* \(#,##0.000000\);_(* &quot;-&quot;??_);_(@_)"/>
    <numFmt numFmtId="361" formatCode="_(* #,##0.000_);_(* \(#,##0.000\);_(* &quot;-&quot;??_);_(@_)"/>
    <numFmt numFmtId="362" formatCode="_(* #,##0.0000_);_(* \(#,##0.0000\);_(* &quot;-&quot;??_);_(@_)"/>
    <numFmt numFmtId="363" formatCode="0.0"/>
    <numFmt numFmtId="364" formatCode="_(* #,##0.00000_);_(* \(#,##0.00000\);_(* &quot;-&quot;??_);_(@_)"/>
  </numFmts>
  <fonts count="305">
    <font>
      <sz val="11"/>
      <color theme="1"/>
      <name val="times new roman"/>
      <family val="2"/>
      <charset val="163"/>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000000"/>
      <name val="Times New Roman"/>
      <family val="1"/>
    </font>
    <font>
      <b/>
      <i/>
      <sz val="12"/>
      <color rgb="FF000000"/>
      <name val="Times New Roman"/>
      <family val="1"/>
    </font>
    <font>
      <sz val="11"/>
      <color theme="1"/>
      <name val="Calibri"/>
      <family val="2"/>
      <charset val="163"/>
      <scheme val="minor"/>
    </font>
    <font>
      <b/>
      <sz val="12"/>
      <name val="Times New Roman"/>
      <family val="1"/>
    </font>
    <font>
      <sz val="12"/>
      <name val="Times New Roman"/>
      <family val="1"/>
    </font>
    <font>
      <b/>
      <sz val="11"/>
      <name val="Times New Roman"/>
      <family val="1"/>
    </font>
    <font>
      <sz val="11"/>
      <name val="Times New Roman"/>
      <family val="1"/>
    </font>
    <font>
      <sz val="13"/>
      <name val="Times New Roman"/>
      <family val="1"/>
    </font>
    <font>
      <sz val="11"/>
      <color theme="1"/>
      <name val="times new roman"/>
      <family val="2"/>
      <charset val="163"/>
    </font>
    <font>
      <sz val="10"/>
      <name val="Arial"/>
      <family val="2"/>
    </font>
    <font>
      <b/>
      <sz val="9"/>
      <color indexed="81"/>
      <name val="Tahoma"/>
      <family val="2"/>
    </font>
    <font>
      <sz val="9"/>
      <color indexed="81"/>
      <name val="Tahoma"/>
      <family val="2"/>
    </font>
    <font>
      <sz val="12"/>
      <color theme="1"/>
      <name val="Times New Roman"/>
      <family val="1"/>
    </font>
    <font>
      <sz val="10"/>
      <name val=".VnTime"/>
      <family val="2"/>
    </font>
    <font>
      <sz val="10"/>
      <name val="Times New Roman"/>
      <family val="1"/>
    </font>
    <font>
      <sz val="11"/>
      <color indexed="8"/>
      <name val="Calibri"/>
      <family val="2"/>
    </font>
    <font>
      <sz val="11"/>
      <color theme="1"/>
      <name val="Arial"/>
      <family val="2"/>
    </font>
    <font>
      <sz val="14"/>
      <name val="Times New Roman"/>
      <family val="1"/>
    </font>
    <font>
      <sz val="12"/>
      <name val="¹UAAA¼"/>
      <family val="3"/>
      <charset val="129"/>
    </font>
    <font>
      <sz val="11"/>
      <name val="UVnTime"/>
    </font>
    <font>
      <sz val="9"/>
      <name val="Arial"/>
      <family val="2"/>
    </font>
    <font>
      <sz val="12"/>
      <name val=".VnTime"/>
      <family val="2"/>
    </font>
    <font>
      <b/>
      <sz val="12"/>
      <name val="Arial"/>
      <family val="2"/>
    </font>
    <font>
      <sz val="12"/>
      <name val="Arial"/>
      <family val="2"/>
    </font>
    <font>
      <sz val="10"/>
      <name val="VNtimes new roman"/>
      <family val="2"/>
    </font>
    <font>
      <sz val="11"/>
      <name val=".VnArial"/>
      <family val="2"/>
    </font>
    <font>
      <sz val="10"/>
      <name val="Helv"/>
    </font>
    <font>
      <sz val="10"/>
      <name val=" "/>
      <family val="1"/>
      <charset val="136"/>
    </font>
    <font>
      <sz val="14"/>
      <name val="뼻뮝"/>
      <family val="3"/>
    </font>
    <font>
      <sz val="12"/>
      <name val="뼻뮝"/>
      <family val="3"/>
    </font>
    <font>
      <sz val="12"/>
      <name val="Courier"/>
      <family val="3"/>
    </font>
    <font>
      <sz val="12"/>
      <name val="VNI-Times"/>
    </font>
    <font>
      <sz val="10"/>
      <color indexed="8"/>
      <name val="MS Sans Serif"/>
      <family val="2"/>
    </font>
    <font>
      <sz val="12"/>
      <name val="돋움체"/>
      <family val="3"/>
      <charset val="129"/>
    </font>
    <font>
      <sz val="12"/>
      <name val="VNtimes new roman"/>
      <family val="2"/>
    </font>
    <font>
      <sz val="10"/>
      <name val="Helv"/>
      <family val="2"/>
    </font>
    <font>
      <sz val="11"/>
      <name val="??"/>
      <family val="3"/>
    </font>
    <font>
      <sz val="12"/>
      <name val=".VnArial"/>
      <family val="2"/>
    </font>
    <font>
      <sz val="10"/>
      <name val="??"/>
      <family val="3"/>
      <charset val="129"/>
    </font>
    <font>
      <sz val="12"/>
      <name val="????"/>
      <family val="1"/>
      <charset val="136"/>
    </font>
    <font>
      <sz val="10"/>
      <name val="AngsanaUPC"/>
      <family val="1"/>
    </font>
    <font>
      <sz val="10"/>
      <name val="Arial"/>
      <family val="2"/>
      <charset val="1"/>
    </font>
    <font>
      <sz val="12"/>
      <name val="|??¢¥¢¬¨Ï"/>
      <family val="1"/>
      <charset val="129"/>
    </font>
    <font>
      <sz val="10"/>
      <name val="VNI-Times"/>
    </font>
    <font>
      <sz val="10"/>
      <color indexed="8"/>
      <name val="Arial"/>
      <family val="2"/>
    </font>
    <font>
      <sz val="10"/>
      <color indexed="8"/>
      <name val="Arial"/>
      <family val="2"/>
      <charset val="163"/>
    </font>
    <font>
      <sz val="10"/>
      <name val="MS Sans Serif"/>
      <family val="2"/>
    </font>
    <font>
      <sz val="12"/>
      <name val="VNI-Helve"/>
    </font>
    <font>
      <sz val="12"/>
      <name val="???"/>
    </font>
    <font>
      <sz val="11"/>
      <name val="‚l‚r ‚oƒSƒVƒbƒN"/>
      <family val="3"/>
      <charset val="128"/>
    </font>
    <font>
      <sz val="11"/>
      <name val="–¾’©"/>
      <family val="1"/>
      <charset val="128"/>
    </font>
    <font>
      <sz val="14"/>
      <name val="VNTime"/>
    </font>
    <font>
      <sz val="10"/>
      <name val=".VnArial"/>
      <family val="2"/>
    </font>
    <font>
      <sz val="10"/>
      <name val=".VnArial NarrowH"/>
      <family val="2"/>
    </font>
    <font>
      <b/>
      <u/>
      <sz val="14"/>
      <color indexed="8"/>
      <name val=".VnBook-AntiquaH"/>
      <family val="2"/>
    </font>
    <font>
      <sz val="11"/>
      <name val=".VnTime"/>
      <family val="2"/>
    </font>
    <font>
      <b/>
      <sz val="10"/>
      <name val=".VnTimeH"/>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1"/>
      <color indexed="9"/>
      <name val="Calibri"/>
      <family val="2"/>
    </font>
    <font>
      <sz val="14"/>
      <name val=".VnTime"/>
      <family val="2"/>
    </font>
    <font>
      <sz val="8"/>
      <name val="Times New Roman"/>
      <family val="1"/>
    </font>
    <font>
      <b/>
      <sz val="12"/>
      <color indexed="63"/>
      <name val="VNI-Times"/>
    </font>
    <font>
      <sz val="12"/>
      <name val="¹ÙÅÁÃ¼"/>
      <charset val="129"/>
    </font>
    <font>
      <sz val="11"/>
      <color indexed="20"/>
      <name val="Calibri"/>
      <family val="2"/>
      <charset val="163"/>
    </font>
    <font>
      <sz val="12"/>
      <name val="Tms Rmn"/>
    </font>
    <font>
      <sz val="13"/>
      <name val=".VnTime"/>
      <family val="2"/>
    </font>
    <font>
      <sz val="11"/>
      <name val="µ¸¿ò"/>
      <charset val="129"/>
    </font>
    <font>
      <sz val="12"/>
      <name val="¹ÙÅÁÃ¼"/>
      <family val="1"/>
      <charset val="129"/>
    </font>
    <font>
      <sz val="9"/>
      <name val="Times New Roman"/>
      <family val="1"/>
    </font>
    <font>
      <b/>
      <sz val="11"/>
      <color indexed="52"/>
      <name val="Calibri"/>
      <family val="2"/>
      <charset val="163"/>
    </font>
    <font>
      <b/>
      <sz val="10"/>
      <name val="Helv"/>
    </font>
    <font>
      <b/>
      <sz val="10"/>
      <name val="Helv"/>
      <family val="2"/>
    </font>
    <font>
      <b/>
      <sz val="11"/>
      <name val="Arial"/>
      <family val="2"/>
    </font>
    <font>
      <b/>
      <sz val="11"/>
      <color indexed="9"/>
      <name val="Calibri"/>
      <family val="2"/>
      <charset val="163"/>
    </font>
    <font>
      <sz val="11"/>
      <name val="VNbook-Antiqua"/>
      <family val="2"/>
    </font>
    <font>
      <sz val="10"/>
      <name val="VNI-Aptima"/>
    </font>
    <font>
      <b/>
      <sz val="8"/>
      <name val="Arial"/>
      <family val="2"/>
    </font>
    <font>
      <sz val="11"/>
      <name val="Tms Rmn"/>
    </font>
    <font>
      <sz val="12"/>
      <color theme="1"/>
      <name val="Calibri"/>
      <family val="2"/>
      <scheme val="minor"/>
    </font>
    <font>
      <u val="singleAccounting"/>
      <sz val="11"/>
      <name val="Times New Roman"/>
      <family val="1"/>
    </font>
    <font>
      <sz val="11"/>
      <color indexed="8"/>
      <name val="Times New Roman"/>
      <family val="2"/>
    </font>
    <font>
      <sz val="14"/>
      <color indexed="8"/>
      <name val="Times New Roman"/>
      <family val="2"/>
    </font>
    <font>
      <sz val="12"/>
      <color indexed="8"/>
      <name val="Times New Roman"/>
      <family val="2"/>
    </font>
    <font>
      <sz val="10"/>
      <color indexed="8"/>
      <name val="Times New Roman"/>
      <family val="2"/>
    </font>
    <font>
      <sz val="12"/>
      <name val="VNI-Aptima"/>
    </font>
    <font>
      <sz val="10"/>
      <name val="BERNHARD"/>
    </font>
    <font>
      <b/>
      <sz val="16"/>
      <name val="Times New Roman"/>
      <family val="1"/>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1"/>
      <color indexed="63"/>
      <name val="Calibri"/>
      <family val="2"/>
    </font>
    <font>
      <sz val="11"/>
      <color indexed="62"/>
      <name val="Calibri"/>
      <family val="2"/>
    </font>
    <font>
      <b/>
      <sz val="12"/>
      <name val="VNTimeH"/>
      <family val="2"/>
    </font>
    <font>
      <b/>
      <sz val="15"/>
      <color indexed="56"/>
      <name val="Calibri"/>
      <family val="2"/>
    </font>
    <font>
      <b/>
      <sz val="13"/>
      <color indexed="56"/>
      <name val="Calibri"/>
      <family val="2"/>
    </font>
    <font>
      <b/>
      <sz val="11"/>
      <color indexed="56"/>
      <name val="Calibri"/>
      <family val="2"/>
    </font>
    <font>
      <sz val="1"/>
      <color indexed="8"/>
      <name val="Courier"/>
      <family val="1"/>
    </font>
    <font>
      <sz val="10"/>
      <name val="Arial CE"/>
      <charset val="238"/>
    </font>
    <font>
      <sz val="10"/>
      <name val="Arial CE"/>
    </font>
    <font>
      <b/>
      <sz val="1"/>
      <color indexed="8"/>
      <name val="Courier"/>
      <family val="1"/>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4"/>
      <color indexed="14"/>
      <name val="VNottawa"/>
      <family val="2"/>
    </font>
    <font>
      <b/>
      <sz val="16"/>
      <name val="VNottawa"/>
      <family val="2"/>
    </font>
    <font>
      <sz val="8"/>
      <color indexed="8"/>
      <name val="Helvetica"/>
    </font>
    <font>
      <sz val="12"/>
      <name val="VNTime"/>
      <family val="2"/>
    </font>
    <font>
      <sz val="11"/>
      <color indexed="17"/>
      <name val="Calibri"/>
      <family val="2"/>
      <charset val="163"/>
    </font>
    <font>
      <sz val="8"/>
      <name val="Arial"/>
      <family val="2"/>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8"/>
      <name val="MS Sans Serif"/>
      <family val="2"/>
    </font>
    <font>
      <b/>
      <sz val="10"/>
      <name val=".VnTime"/>
      <family val="2"/>
    </font>
    <font>
      <sz val="10"/>
      <name val="vnTimesRoman"/>
    </font>
    <font>
      <b/>
      <sz val="14"/>
      <name val=".VnTimeH"/>
      <family val="2"/>
    </font>
    <font>
      <sz val="12"/>
      <name val="±¼¸²Ã¼"/>
      <family val="3"/>
      <charset val="129"/>
    </font>
    <font>
      <sz val="11"/>
      <color indexed="62"/>
      <name val="Calibri"/>
      <family val="2"/>
      <charset val="163"/>
    </font>
    <font>
      <sz val="10"/>
      <name val="VNI-Helve"/>
    </font>
    <font>
      <u/>
      <sz val="10"/>
      <color indexed="12"/>
      <name val=".VnTime"/>
      <family val="2"/>
    </font>
    <font>
      <u/>
      <sz val="12"/>
      <color indexed="12"/>
      <name val=".VnTime"/>
      <family val="2"/>
    </font>
    <font>
      <u/>
      <sz val="12"/>
      <color indexed="12"/>
      <name val="Arial"/>
      <family val="2"/>
    </font>
    <font>
      <sz val="10"/>
      <name val="VNI-Avo"/>
    </font>
    <font>
      <b/>
      <sz val="11"/>
      <color indexed="9"/>
      <name val="Calibri"/>
      <family val="2"/>
    </font>
    <font>
      <b/>
      <sz val="14"/>
      <name val=".VnArialH"/>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0"/>
      <name val="Arial"/>
      <family val="2"/>
      <charset val="163"/>
    </font>
    <font>
      <sz val="11"/>
      <color indexed="60"/>
      <name val="Calibri"/>
      <family val="2"/>
      <charset val="163"/>
    </font>
    <font>
      <sz val="7"/>
      <name val="Small Fonts"/>
      <family val="2"/>
    </font>
    <font>
      <b/>
      <sz val="12"/>
      <name val="VN-NTime"/>
    </font>
    <font>
      <sz val="12"/>
      <name val="???"/>
      <family val="1"/>
      <charset val="129"/>
    </font>
    <font>
      <b/>
      <i/>
      <sz val="16"/>
      <name val="Helv"/>
      <family val="2"/>
    </font>
    <font>
      <b/>
      <i/>
      <sz val="16"/>
      <name val="Helv"/>
    </font>
    <font>
      <sz val="12"/>
      <name val="바탕체"/>
      <family val="1"/>
      <charset val="129"/>
    </font>
    <font>
      <sz val="11"/>
      <color indexed="8"/>
      <name val="Arial"/>
      <family val="2"/>
    </font>
    <font>
      <sz val="11"/>
      <color theme="1"/>
      <name val="Times New Roman"/>
      <family val="2"/>
    </font>
    <font>
      <sz val="12"/>
      <name val="Times New Roman"/>
      <family val="1"/>
      <charset val="163"/>
    </font>
    <font>
      <sz val="12"/>
      <name val="timesnewroman"/>
    </font>
    <font>
      <sz val="12"/>
      <color theme="1"/>
      <name val="Times New Roman"/>
      <family val="2"/>
      <charset val="163"/>
    </font>
    <font>
      <sz val="11"/>
      <color indexed="8"/>
      <name val="Helvetica Neue"/>
    </font>
    <font>
      <sz val="10"/>
      <name val="VNlucida sans"/>
      <family val="2"/>
    </font>
    <font>
      <sz val="11"/>
      <name val="VNI-Aptima"/>
    </font>
    <font>
      <sz val="11"/>
      <color indexed="52"/>
      <name val="Calibri"/>
      <family val="2"/>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12"/>
      <name val="VNTime"/>
    </font>
    <font>
      <b/>
      <sz val="12"/>
      <name val="VNI-Times"/>
    </font>
    <font>
      <sz val="11"/>
      <name val=".VnAvant"/>
      <family val="2"/>
    </font>
    <font>
      <b/>
      <sz val="13"/>
      <color indexed="8"/>
      <name val=".VnTimeH"/>
      <family val="2"/>
    </font>
    <font>
      <b/>
      <sz val="10"/>
      <color indexed="10"/>
      <name val="Arial"/>
      <family val="2"/>
    </font>
    <font>
      <b/>
      <u val="double"/>
      <sz val="12"/>
      <color indexed="12"/>
      <name val=".VnBahamasB"/>
      <family val="2"/>
    </font>
    <font>
      <b/>
      <sz val="18"/>
      <color indexed="56"/>
      <name val="Cambria"/>
      <family val="2"/>
    </font>
    <font>
      <b/>
      <i/>
      <u/>
      <sz val="12"/>
      <name val=".VnTimeH"/>
      <family val="2"/>
    </font>
    <font>
      <b/>
      <sz val="11"/>
      <color indexed="52"/>
      <name val="Calibri"/>
      <family val="2"/>
    </font>
    <font>
      <sz val="9.5"/>
      <name val=".VnBlackH"/>
      <family val="2"/>
    </font>
    <font>
      <b/>
      <sz val="10"/>
      <name val=".VnBahamasBH"/>
      <family val="2"/>
    </font>
    <font>
      <b/>
      <sz val="11"/>
      <name val=".VnArialH"/>
      <family val="2"/>
    </font>
    <font>
      <b/>
      <sz val="18"/>
      <color indexed="56"/>
      <name val="Cambria"/>
      <family val="2"/>
      <charset val="163"/>
    </font>
    <font>
      <b/>
      <sz val="11"/>
      <color indexed="8"/>
      <name val="Calibri"/>
      <family val="2"/>
    </font>
    <font>
      <b/>
      <sz val="11"/>
      <name val=".VnTimeH"/>
      <family val="2"/>
    </font>
    <font>
      <b/>
      <sz val="10"/>
      <name val=".VnArialH"/>
      <family val="2"/>
    </font>
    <font>
      <sz val="11"/>
      <color indexed="17"/>
      <name val="Calibri"/>
      <family val="2"/>
    </font>
    <font>
      <b/>
      <sz val="11"/>
      <color indexed="8"/>
      <name val="Calibri"/>
      <family val="2"/>
      <charset val="163"/>
    </font>
    <font>
      <sz val="11"/>
      <color indexed="60"/>
      <name val="Calibri"/>
      <family val="2"/>
    </font>
    <font>
      <sz val="10"/>
      <name val=".VnArial Narrow"/>
      <family val="2"/>
    </font>
    <font>
      <sz val="11"/>
      <name val="VNI-Times"/>
    </font>
    <font>
      <sz val="11"/>
      <color indexed="10"/>
      <name val="Calibri"/>
      <family val="2"/>
    </font>
    <font>
      <i/>
      <sz val="11"/>
      <color indexed="23"/>
      <name val="Calibri"/>
      <family val="2"/>
    </font>
    <font>
      <sz val="10"/>
      <name val="VNtimes new roman"/>
      <family val="1"/>
    </font>
    <font>
      <sz val="14"/>
      <name val="VnTime"/>
      <family val="2"/>
    </font>
    <font>
      <sz val="8"/>
      <name val=".VnTime"/>
      <family val="2"/>
    </font>
    <font>
      <b/>
      <sz val="8"/>
      <name val="VN Helvetica"/>
    </font>
    <font>
      <b/>
      <sz val="12"/>
      <name val=".VnTime"/>
      <family val="2"/>
    </font>
    <font>
      <b/>
      <sz val="10"/>
      <name val="VN AvantGBook"/>
    </font>
    <font>
      <b/>
      <sz val="10"/>
      <name val="VN Helvetica"/>
    </font>
    <font>
      <b/>
      <sz val="16"/>
      <name val=".VnTime"/>
      <family val="2"/>
    </font>
    <font>
      <sz val="10"/>
      <name val="VN Helvetica"/>
    </font>
    <font>
      <sz val="9"/>
      <name val=".VnTime"/>
      <family val="2"/>
    </font>
    <font>
      <sz val="11"/>
      <color indexed="10"/>
      <name val="Calibri"/>
      <family val="2"/>
      <charset val="163"/>
    </font>
    <font>
      <sz val="10"/>
      <name val="Geneva"/>
      <family val="2"/>
    </font>
    <font>
      <b/>
      <i/>
      <sz val="12"/>
      <name val=".VnTime"/>
      <family val="2"/>
    </font>
    <font>
      <sz val="11"/>
      <color indexed="20"/>
      <name val="Calibri"/>
      <family val="2"/>
    </font>
    <font>
      <sz val="14"/>
      <name val=".VnArial"/>
      <family val="2"/>
    </font>
    <font>
      <sz val="16"/>
      <name val="AngsanaUPC"/>
      <family val="3"/>
    </font>
    <font>
      <sz val="12"/>
      <color indexed="8"/>
      <name val="바탕체"/>
      <family val="3"/>
    </font>
    <font>
      <sz val="10"/>
      <name val="명조"/>
      <family val="3"/>
      <charset val="129"/>
    </font>
    <font>
      <sz val="10"/>
      <name val="돋움체"/>
      <family val="3"/>
      <charset val="129"/>
    </font>
    <font>
      <b/>
      <sz val="12"/>
      <color rgb="FFFF0000"/>
      <name val="Times New Roman"/>
      <family val="1"/>
    </font>
    <font>
      <sz val="12"/>
      <color rgb="FFFF0000"/>
      <name val="Times New Roman"/>
      <family val="1"/>
    </font>
    <font>
      <sz val="14"/>
      <name val="뼻뮝"/>
      <family val="3"/>
      <charset val="129"/>
    </font>
    <font>
      <sz val="12"/>
      <name val="__"/>
      <family val="1"/>
      <charset val="129"/>
    </font>
    <font>
      <sz val="14"/>
      <name val="__"/>
      <family val="3"/>
      <charset val="129"/>
    </font>
    <font>
      <sz val="12"/>
      <name val="___"/>
      <family val="1"/>
      <charset val="129"/>
    </font>
    <font>
      <sz val="12"/>
      <name val="____"/>
      <charset val="136"/>
    </font>
    <font>
      <sz val="10"/>
      <name val="___"/>
      <family val="3"/>
      <charset val="129"/>
    </font>
    <font>
      <sz val="12"/>
      <name val="___"/>
      <family val="3"/>
    </font>
    <font>
      <sz val="12"/>
      <name val="???"/>
      <family val="3"/>
    </font>
    <font>
      <sz val="12"/>
      <name val="바탕체"/>
      <family val="3"/>
    </font>
    <font>
      <sz val="13"/>
      <color indexed="8"/>
      <name val="Times New Roman"/>
      <family val="2"/>
    </font>
    <font>
      <sz val="8"/>
      <name val="VNI-Helve-Condense"/>
    </font>
    <font>
      <b/>
      <sz val="18"/>
      <name val="Arial"/>
      <family val="2"/>
    </font>
    <font>
      <sz val="12"/>
      <name val="??"/>
      <family val="1"/>
      <charset val="129"/>
    </font>
    <font>
      <sz val="14"/>
      <color theme="1"/>
      <name val="Times New Roman"/>
      <family val="2"/>
    </font>
    <font>
      <sz val="13"/>
      <color theme="1"/>
      <name val="Times New Roman"/>
      <family val="2"/>
    </font>
    <font>
      <sz val="14"/>
      <name val="System"/>
      <family val="2"/>
    </font>
    <font>
      <u/>
      <sz val="10"/>
      <color indexed="12"/>
      <name val="Arial"/>
      <family val="2"/>
    </font>
    <font>
      <vertAlign val="superscript"/>
      <sz val="12"/>
      <name val="Times New Roman"/>
      <family val="1"/>
    </font>
    <font>
      <b/>
      <i/>
      <sz val="14"/>
      <color indexed="12"/>
      <name val="Times New Roman"/>
      <family val="1"/>
    </font>
    <font>
      <sz val="10"/>
      <name val="Arial"/>
      <family val="2"/>
    </font>
    <font>
      <b/>
      <sz val="12"/>
      <color theme="1"/>
      <name val="Times New Roman"/>
      <family val="1"/>
    </font>
    <font>
      <i/>
      <sz val="12"/>
      <color theme="1"/>
      <name val="Times New Roman"/>
      <family val="1"/>
    </font>
    <font>
      <i/>
      <sz val="11"/>
      <name val="Times New Roman"/>
      <family val="1"/>
    </font>
    <font>
      <sz val="11"/>
      <color theme="1"/>
      <name val="Times New Roman"/>
      <family val="1"/>
    </font>
    <font>
      <sz val="11"/>
      <name val="Calibri"/>
      <family val="2"/>
      <charset val="163"/>
      <scheme val="minor"/>
    </font>
    <font>
      <b/>
      <i/>
      <sz val="12"/>
      <color theme="1"/>
      <name val="Times New Roman"/>
      <family val="1"/>
    </font>
    <font>
      <b/>
      <sz val="11"/>
      <name val="Calibri"/>
      <family val="2"/>
      <charset val="163"/>
      <scheme val="minor"/>
    </font>
    <font>
      <b/>
      <sz val="13"/>
      <color theme="1"/>
      <name val="Times New Roman"/>
      <family val="1"/>
    </font>
    <font>
      <i/>
      <sz val="12"/>
      <name val="Times New Roman"/>
      <family val="1"/>
    </font>
    <font>
      <i/>
      <sz val="11"/>
      <name val="Calibri"/>
      <family val="2"/>
      <charset val="163"/>
      <scheme val="minor"/>
    </font>
    <font>
      <b/>
      <i/>
      <sz val="12"/>
      <name val="Times New Roman"/>
      <family val="1"/>
    </font>
    <font>
      <b/>
      <u/>
      <sz val="12"/>
      <name val="Times New Roman"/>
      <family val="1"/>
    </font>
    <font>
      <u/>
      <sz val="11"/>
      <name val="Calibri"/>
      <family val="2"/>
      <charset val="163"/>
      <scheme val="minor"/>
    </font>
    <font>
      <b/>
      <sz val="11"/>
      <name val="Calibri"/>
      <family val="2"/>
      <scheme val="minor"/>
    </font>
    <font>
      <b/>
      <u/>
      <sz val="11"/>
      <name val="Calibri"/>
      <family val="2"/>
      <charset val="163"/>
      <scheme val="minor"/>
    </font>
    <font>
      <sz val="12"/>
      <name val="Calibri"/>
      <family val="2"/>
      <charset val="163"/>
      <scheme val="minor"/>
    </font>
    <font>
      <sz val="12"/>
      <color theme="1"/>
      <name val="Times New Roman"/>
      <family val="2"/>
    </font>
    <font>
      <sz val="11"/>
      <name val="times new roman"/>
      <family val="2"/>
      <charset val="163"/>
    </font>
    <font>
      <b/>
      <sz val="14"/>
      <name val="Times New Roman"/>
      <family val="1"/>
    </font>
    <font>
      <i/>
      <sz val="12"/>
      <color indexed="8"/>
      <name val="Times New Roman"/>
      <family val="1"/>
    </font>
    <font>
      <b/>
      <sz val="12"/>
      <color indexed="8"/>
      <name val="Times New Roman"/>
      <family val="1"/>
    </font>
    <font>
      <sz val="9"/>
      <color indexed="8"/>
      <name val="Times New Roman"/>
      <family val="1"/>
    </font>
    <font>
      <sz val="9"/>
      <color theme="1"/>
      <name val="Times New Roman"/>
      <family val="1"/>
    </font>
    <font>
      <sz val="10"/>
      <color theme="1"/>
      <name val="Times New Roman"/>
      <family val="1"/>
    </font>
    <font>
      <sz val="11"/>
      <color rgb="FFFF0000"/>
      <name val="Times New Roman"/>
      <family val="1"/>
    </font>
    <font>
      <b/>
      <sz val="9"/>
      <color theme="1"/>
      <name val="Times New Roman"/>
      <family val="1"/>
    </font>
    <font>
      <b/>
      <u/>
      <sz val="9"/>
      <color theme="1"/>
      <name val="Times New Roman"/>
      <family val="1"/>
    </font>
    <font>
      <b/>
      <sz val="10"/>
      <color theme="1"/>
      <name val="Times New Roman"/>
      <family val="1"/>
    </font>
    <font>
      <i/>
      <sz val="10"/>
      <color theme="1"/>
      <name val="Times New Roman"/>
      <family val="1"/>
    </font>
    <font>
      <b/>
      <u/>
      <sz val="10"/>
      <color theme="1"/>
      <name val="Times New Roman"/>
      <family val="1"/>
    </font>
    <font>
      <b/>
      <u val="singleAccounting"/>
      <sz val="10"/>
      <color theme="1"/>
      <name val="Times New Roman"/>
      <family val="1"/>
    </font>
    <font>
      <b/>
      <i/>
      <sz val="10"/>
      <color theme="1"/>
      <name val="Times New Roman"/>
      <family val="1"/>
    </font>
    <font>
      <b/>
      <u/>
      <sz val="11"/>
      <name val="Times New Roman"/>
      <family val="1"/>
    </font>
    <font>
      <sz val="11"/>
      <color indexed="8"/>
      <name val="Times New Roman"/>
      <family val="1"/>
    </font>
    <font>
      <i/>
      <sz val="10"/>
      <name val="Times New Roman"/>
      <family val="1"/>
    </font>
  </fonts>
  <fills count="56">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22"/>
        <bgColor indexed="64"/>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indexed="15"/>
        <bgColor indexed="64"/>
      </patternFill>
    </fill>
    <fill>
      <patternFill patternType="solid">
        <fgColor theme="2" tint="-0.249977111117893"/>
        <bgColor indexed="64"/>
      </patternFill>
    </fill>
    <fill>
      <patternFill patternType="solid">
        <fgColor them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double">
        <color indexed="64"/>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style="double">
        <color indexed="64"/>
      </bottom>
      <diagonal/>
    </border>
    <border>
      <left style="thick">
        <color indexed="64"/>
      </left>
      <right/>
      <top style="thick">
        <color indexed="64"/>
      </top>
      <bottom/>
      <diagonal/>
    </border>
    <border>
      <left style="medium">
        <color indexed="10"/>
      </left>
      <right style="medium">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64"/>
      </left>
      <right style="thin">
        <color indexed="64"/>
      </right>
      <top style="thin">
        <color indexed="8"/>
      </top>
      <bottom style="thin">
        <color indexed="64"/>
      </bottom>
      <diagonal/>
    </border>
    <border>
      <left style="double">
        <color indexed="64"/>
      </left>
      <right style="thin">
        <color indexed="64"/>
      </right>
      <top style="hair">
        <color indexed="64"/>
      </top>
      <bottom style="hair">
        <color indexed="64"/>
      </bottom>
      <diagonal/>
    </border>
    <border>
      <left/>
      <right/>
      <top/>
      <bottom style="double">
        <color indexed="52"/>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medium">
        <color indexed="64"/>
      </right>
      <top style="medium">
        <color indexed="64"/>
      </top>
      <bottom style="thin">
        <color indexed="64"/>
      </bottom>
      <diagonal/>
    </border>
    <border>
      <left/>
      <right style="medium">
        <color indexed="8"/>
      </right>
      <top/>
      <bottom/>
      <diagonal/>
    </border>
    <border>
      <left/>
      <right style="medium">
        <color indexed="0"/>
      </right>
      <top/>
      <bottom/>
      <diagonal/>
    </border>
    <border>
      <left style="double">
        <color indexed="64"/>
      </left>
      <right style="thin">
        <color indexed="64"/>
      </right>
      <top style="double">
        <color indexed="64"/>
      </top>
      <bottom/>
      <diagonal/>
    </border>
    <border>
      <left/>
      <right/>
      <top style="thin">
        <color indexed="62"/>
      </top>
      <bottom style="double">
        <color indexed="62"/>
      </bottom>
      <diagonal/>
    </border>
    <border>
      <left style="double">
        <color indexed="64"/>
      </left>
      <right style="thin">
        <color indexed="64"/>
      </right>
      <top style="hair">
        <color indexed="64"/>
      </top>
      <bottom style="double">
        <color indexed="64"/>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right/>
      <top style="hair">
        <color indexed="64"/>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5829">
    <xf numFmtId="0" fontId="0" fillId="0" borderId="0"/>
    <xf numFmtId="0" fontId="12" fillId="0" borderId="0"/>
    <xf numFmtId="0" fontId="9" fillId="0" borderId="0"/>
    <xf numFmtId="43" fontId="18" fillId="0" borderId="0" applyFont="0" applyFill="0" applyBorder="0" applyAlignment="0" applyProtection="0"/>
    <xf numFmtId="43" fontId="19" fillId="0" borderId="0" applyFont="0" applyFill="0" applyBorder="0" applyAlignment="0" applyProtection="0"/>
    <xf numFmtId="0" fontId="23" fillId="0" borderId="0"/>
    <xf numFmtId="170" fontId="25" fillId="0" borderId="0" applyFont="0" applyFill="0" applyBorder="0" applyAlignment="0" applyProtection="0"/>
    <xf numFmtId="43" fontId="23" fillId="0" borderId="0" applyFont="0" applyFill="0" applyBorder="0" applyAlignment="0" applyProtection="0"/>
    <xf numFmtId="0" fontId="26" fillId="0" borderId="0"/>
    <xf numFmtId="0" fontId="28" fillId="0" borderId="0" applyFont="0" applyFill="0" applyBorder="0" applyAlignment="0" applyProtection="0"/>
    <xf numFmtId="0" fontId="28" fillId="0" borderId="0" applyFont="0" applyFill="0" applyBorder="0" applyAlignment="0" applyProtection="0"/>
    <xf numFmtId="0" fontId="28" fillId="0" borderId="0"/>
    <xf numFmtId="0" fontId="28" fillId="0" borderId="0"/>
    <xf numFmtId="43" fontId="25" fillId="0" borderId="0" applyFont="0" applyFill="0" applyBorder="0" applyAlignment="0" applyProtection="0"/>
    <xf numFmtId="43" fontId="19" fillId="0" borderId="0" applyFont="0" applyFill="0" applyBorder="0" applyAlignment="0" applyProtection="0"/>
    <xf numFmtId="43" fontId="29" fillId="0" borderId="0" applyFont="0" applyFill="0" applyBorder="0" applyAlignment="0" applyProtection="0"/>
    <xf numFmtId="43" fontId="25" fillId="0" borderId="0" applyFont="0" applyFill="0" applyBorder="0" applyAlignment="0" applyProtection="0"/>
    <xf numFmtId="0" fontId="30" fillId="0" borderId="0" applyFont="0" applyFill="0" applyBorder="0" applyAlignment="0" applyProtection="0"/>
    <xf numFmtId="171" fontId="31" fillId="0" borderId="0" applyFont="0" applyFill="0" applyBorder="0" applyAlignment="0" applyProtection="0"/>
    <xf numFmtId="172" fontId="19" fillId="0" borderId="0" applyFont="0" applyFill="0" applyBorder="0" applyAlignment="0" applyProtection="0"/>
    <xf numFmtId="0" fontId="14" fillId="0" borderId="0" applyFont="0" applyFill="0" applyBorder="0" applyAlignment="0" applyProtection="0"/>
    <xf numFmtId="43" fontId="31" fillId="0" borderId="0" applyFont="0" applyFill="0" applyBorder="0" applyAlignment="0" applyProtection="0"/>
    <xf numFmtId="43" fontId="27" fillId="0" borderId="0" applyFont="0" applyFill="0" applyBorder="0" applyAlignment="0" applyProtection="0"/>
    <xf numFmtId="173" fontId="19" fillId="0" borderId="0" applyFont="0" applyFill="0" applyBorder="0" applyAlignment="0" applyProtection="0"/>
    <xf numFmtId="171" fontId="19"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169" fontId="25" fillId="0" borderId="0" applyFont="0" applyFill="0" applyBorder="0" applyAlignment="0" applyProtection="0"/>
    <xf numFmtId="3" fontId="19" fillId="0" borderId="0" applyFont="0" applyFill="0" applyBorder="0" applyAlignment="0" applyProtection="0"/>
    <xf numFmtId="174" fontId="19" fillId="0" borderId="0" applyFont="0" applyFill="0" applyBorder="0" applyAlignment="0" applyProtection="0"/>
    <xf numFmtId="0" fontId="19" fillId="0" borderId="0" applyFont="0" applyFill="0" applyBorder="0" applyAlignment="0" applyProtection="0"/>
    <xf numFmtId="2" fontId="19" fillId="0" borderId="0" applyFont="0" applyFill="0" applyBorder="0" applyAlignment="0" applyProtection="0"/>
    <xf numFmtId="0" fontId="32" fillId="0" borderId="11" applyNumberFormat="0" applyAlignment="0" applyProtection="0">
      <alignment horizontal="left" vertical="center"/>
    </xf>
    <xf numFmtId="0" fontId="32" fillId="0" borderId="10">
      <alignment horizontal="left" vertical="center"/>
    </xf>
    <xf numFmtId="0" fontId="33" fillId="0" borderId="0" applyNumberFormat="0" applyFont="0" applyFill="0" applyAlignment="0"/>
    <xf numFmtId="175" fontId="34" fillId="0" borderId="0"/>
    <xf numFmtId="0" fontId="25" fillId="0" borderId="0"/>
    <xf numFmtId="0" fontId="8" fillId="0" borderId="0"/>
    <xf numFmtId="0" fontId="35" fillId="0" borderId="0"/>
    <xf numFmtId="0" fontId="25" fillId="0" borderId="0"/>
    <xf numFmtId="0" fontId="36" fillId="0" borderId="0"/>
    <xf numFmtId="0" fontId="19" fillId="0" borderId="0"/>
    <xf numFmtId="0" fontId="31" fillId="0" borderId="0"/>
    <xf numFmtId="0" fontId="27" fillId="0" borderId="0"/>
    <xf numFmtId="0" fontId="23" fillId="0" borderId="0" applyNumberForma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14" fillId="0" borderId="0">
      <alignment vertical="center"/>
    </xf>
    <xf numFmtId="40" fontId="38" fillId="0" borderId="0" applyFont="0" applyFill="0" applyBorder="0" applyAlignment="0" applyProtection="0"/>
    <xf numFmtId="38" fontId="38" fillId="0" borderId="0" applyFont="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0" fontId="39" fillId="0" borderId="0"/>
    <xf numFmtId="0" fontId="33" fillId="0" borderId="0"/>
    <xf numFmtId="178" fontId="30" fillId="0" borderId="0" applyFont="0" applyFill="0" applyBorder="0" applyAlignment="0" applyProtection="0"/>
    <xf numFmtId="179" fontId="30" fillId="0" borderId="0" applyFont="0" applyFill="0" applyBorder="0" applyAlignment="0" applyProtection="0"/>
    <xf numFmtId="180" fontId="30" fillId="0" borderId="0" applyFont="0" applyFill="0" applyBorder="0" applyAlignment="0" applyProtection="0"/>
    <xf numFmtId="6" fontId="40" fillId="0" borderId="0" applyFont="0" applyFill="0" applyBorder="0" applyAlignment="0" applyProtection="0"/>
    <xf numFmtId="181" fontId="30" fillId="0" borderId="0" applyFont="0" applyFill="0" applyBorder="0" applyAlignment="0" applyProtection="0"/>
    <xf numFmtId="0" fontId="19" fillId="0" borderId="0"/>
    <xf numFmtId="0" fontId="19" fillId="0" borderId="0"/>
    <xf numFmtId="172" fontId="19" fillId="0" borderId="0" applyFont="0" applyFill="0" applyBorder="0" applyAlignment="0" applyProtection="0"/>
    <xf numFmtId="183" fontId="41"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Protection="0"/>
    <xf numFmtId="0" fontId="42" fillId="0" borderId="0"/>
    <xf numFmtId="0" fontId="42" fillId="0" borderId="0"/>
    <xf numFmtId="0" fontId="42" fillId="0" borderId="0"/>
    <xf numFmtId="3" fontId="43" fillId="0" borderId="1"/>
    <xf numFmtId="3" fontId="43" fillId="0" borderId="1"/>
    <xf numFmtId="164" fontId="44" fillId="0" borderId="13" applyFont="0" applyBorder="0"/>
    <xf numFmtId="164" fontId="30" fillId="0" borderId="0" applyProtection="0"/>
    <xf numFmtId="164" fontId="44" fillId="0" borderId="13" applyFont="0" applyBorder="0"/>
    <xf numFmtId="0" fontId="23" fillId="0" borderId="0"/>
    <xf numFmtId="0" fontId="19"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176" fontId="46" fillId="0" borderId="0" applyFont="0" applyFill="0" applyBorder="0" applyAlignment="0" applyProtection="0"/>
    <xf numFmtId="176" fontId="46" fillId="0" borderId="0" applyFont="0" applyFill="0" applyBorder="0" applyAlignment="0" applyProtection="0"/>
    <xf numFmtId="177" fontId="46" fillId="0" borderId="0" applyFont="0" applyFill="0" applyBorder="0" applyAlignment="0" applyProtection="0"/>
    <xf numFmtId="177" fontId="46" fillId="0" borderId="0" applyFont="0" applyFill="0" applyBorder="0" applyAlignment="0" applyProtection="0"/>
    <xf numFmtId="177" fontId="46" fillId="0" borderId="0" applyFont="0" applyFill="0" applyBorder="0" applyAlignment="0" applyProtection="0"/>
    <xf numFmtId="177" fontId="46" fillId="0" borderId="0" applyFont="0" applyFill="0" applyBorder="0" applyAlignment="0" applyProtection="0"/>
    <xf numFmtId="177" fontId="46" fillId="0" borderId="0" applyFont="0" applyFill="0" applyBorder="0" applyAlignment="0" applyProtection="0"/>
    <xf numFmtId="177" fontId="46"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47" fillId="0" borderId="0" applyFont="0" applyFill="0" applyBorder="0" applyAlignment="0" applyProtection="0"/>
    <xf numFmtId="0" fontId="48" fillId="0" borderId="14"/>
    <xf numFmtId="184" fontId="23" fillId="0" borderId="0" applyFont="0" applyFill="0" applyBorder="0" applyAlignment="0" applyProtection="0"/>
    <xf numFmtId="178" fontId="49" fillId="0" borderId="0" applyFont="0" applyFill="0" applyBorder="0" applyAlignment="0" applyProtection="0"/>
    <xf numFmtId="179" fontId="49" fillId="0" borderId="0" applyFont="0" applyFill="0" applyBorder="0" applyAlignment="0" applyProtection="0"/>
    <xf numFmtId="6" fontId="40" fillId="0" borderId="0" applyFont="0" applyFill="0" applyBorder="0" applyAlignment="0" applyProtection="0"/>
    <xf numFmtId="0" fontId="50"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Protection="0"/>
    <xf numFmtId="0" fontId="51" fillId="0" borderId="0"/>
    <xf numFmtId="0" fontId="19" fillId="0" borderId="0" applyProtection="0"/>
    <xf numFmtId="0" fontId="52"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Protection="0"/>
    <xf numFmtId="0" fontId="32" fillId="0" borderId="0" applyNumberFormat="0" applyFill="0" applyBorder="0" applyProtection="0">
      <alignment vertical="center"/>
    </xf>
    <xf numFmtId="178" fontId="31" fillId="0" borderId="0" applyFont="0" applyFill="0" applyBorder="0" applyAlignment="0" applyProtection="0"/>
    <xf numFmtId="185" fontId="53" fillId="0" borderId="0" applyFont="0" applyFill="0" applyBorder="0" applyAlignment="0" applyProtection="0"/>
    <xf numFmtId="180" fontId="41" fillId="0" borderId="0" applyFont="0" applyFill="0" applyBorder="0" applyAlignment="0" applyProtection="0"/>
    <xf numFmtId="42" fontId="5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186" fontId="31" fillId="0" borderId="0" applyFont="0" applyFill="0" applyBorder="0" applyAlignment="0" applyProtection="0"/>
    <xf numFmtId="42" fontId="53" fillId="0" borderId="0" applyFont="0" applyFill="0" applyBorder="0" applyAlignment="0" applyProtection="0"/>
    <xf numFmtId="185" fontId="53" fillId="0" borderId="0" applyFont="0" applyFill="0" applyBorder="0" applyAlignment="0" applyProtection="0"/>
    <xf numFmtId="42" fontId="5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5" fillId="0" borderId="0"/>
    <xf numFmtId="42" fontId="53" fillId="0" borderId="0" applyFont="0" applyFill="0" applyBorder="0" applyAlignment="0" applyProtection="0"/>
    <xf numFmtId="185" fontId="53" fillId="0" borderId="0" applyFont="0" applyFill="0" applyBorder="0" applyAlignment="0" applyProtection="0"/>
    <xf numFmtId="0" fontId="54" fillId="0" borderId="0">
      <alignment vertical="top"/>
    </xf>
    <xf numFmtId="0" fontId="54" fillId="0" borderId="0">
      <alignment vertical="top"/>
    </xf>
    <xf numFmtId="0" fontId="45" fillId="0" borderId="0"/>
    <xf numFmtId="42" fontId="53" fillId="0" borderId="0" applyFont="0" applyFill="0" applyBorder="0" applyAlignment="0" applyProtection="0"/>
    <xf numFmtId="0" fontId="54" fillId="0" borderId="0">
      <alignment vertical="top"/>
    </xf>
    <xf numFmtId="0" fontId="55" fillId="0" borderId="0">
      <alignment vertical="top"/>
    </xf>
    <xf numFmtId="0" fontId="55" fillId="0" borderId="0">
      <alignment vertical="top"/>
    </xf>
    <xf numFmtId="0" fontId="45" fillId="0" borderId="0"/>
    <xf numFmtId="0" fontId="23" fillId="0" borderId="0" applyNumberFormat="0" applyFill="0" applyBorder="0" applyAlignment="0" applyProtection="0"/>
    <xf numFmtId="187" fontId="41" fillId="0" borderId="0" applyFont="0" applyFill="0" applyBorder="0" applyAlignment="0" applyProtection="0"/>
    <xf numFmtId="0" fontId="23" fillId="0" borderId="0" applyNumberFormat="0" applyFill="0" applyBorder="0" applyAlignment="0" applyProtection="0"/>
    <xf numFmtId="42" fontId="53" fillId="0" borderId="0" applyFont="0" applyFill="0" applyBorder="0" applyAlignment="0" applyProtection="0"/>
    <xf numFmtId="188" fontId="53" fillId="0" borderId="0" applyFont="0" applyFill="0" applyBorder="0" applyAlignment="0" applyProtection="0"/>
    <xf numFmtId="189" fontId="53" fillId="0" borderId="0" applyFont="0" applyFill="0" applyBorder="0" applyAlignment="0" applyProtection="0"/>
    <xf numFmtId="189" fontId="53" fillId="0" borderId="0" applyFont="0" applyFill="0" applyBorder="0" applyAlignment="0" applyProtection="0"/>
    <xf numFmtId="189" fontId="53" fillId="0" borderId="0" applyFont="0" applyFill="0" applyBorder="0" applyAlignment="0" applyProtection="0"/>
    <xf numFmtId="190" fontId="5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2" fontId="53" fillId="0" borderId="0" applyFont="0" applyFill="0" applyBorder="0" applyAlignment="0" applyProtection="0"/>
    <xf numFmtId="0" fontId="45" fillId="0" borderId="0"/>
    <xf numFmtId="185" fontId="53" fillId="0" borderId="0" applyFont="0" applyFill="0" applyBorder="0" applyAlignment="0" applyProtection="0"/>
    <xf numFmtId="0" fontId="45"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5" fillId="0" borderId="0"/>
    <xf numFmtId="42" fontId="53" fillId="0" borderId="0" applyFont="0" applyFill="0" applyBorder="0" applyAlignment="0" applyProtection="0"/>
    <xf numFmtId="42" fontId="5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5"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5" fillId="0" borderId="0"/>
    <xf numFmtId="42" fontId="53" fillId="0" borderId="0" applyFont="0" applyFill="0" applyBorder="0" applyAlignment="0" applyProtection="0"/>
    <xf numFmtId="0" fontId="45"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5" fillId="0" borderId="0"/>
    <xf numFmtId="0" fontId="45" fillId="0" borderId="0"/>
    <xf numFmtId="0" fontId="45" fillId="0" borderId="0"/>
    <xf numFmtId="190" fontId="5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188"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0" fontId="56" fillId="0" borderId="0" applyFont="0" applyFill="0" applyBorder="0" applyAlignment="0" applyProtection="0"/>
    <xf numFmtId="0" fontId="56"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2" fontId="53" fillId="0" borderId="0" applyFont="0" applyFill="0" applyBorder="0" applyAlignment="0" applyProtection="0"/>
    <xf numFmtId="0" fontId="45" fillId="0" borderId="0"/>
    <xf numFmtId="0" fontId="45" fillId="0" borderId="0"/>
    <xf numFmtId="185" fontId="53" fillId="0" borderId="0" applyFont="0" applyFill="0" applyBorder="0" applyAlignment="0" applyProtection="0"/>
    <xf numFmtId="0" fontId="45" fillId="0" borderId="0"/>
    <xf numFmtId="0" fontId="45" fillId="0" borderId="0"/>
    <xf numFmtId="0" fontId="45" fillId="0" borderId="0"/>
    <xf numFmtId="180" fontId="41" fillId="0" borderId="0" applyFont="0" applyFill="0" applyBorder="0" applyAlignment="0" applyProtection="0"/>
    <xf numFmtId="42" fontId="53" fillId="0" borderId="0" applyFont="0" applyFill="0" applyBorder="0" applyAlignment="0" applyProtection="0"/>
    <xf numFmtId="188" fontId="53" fillId="0" borderId="0" applyFont="0" applyFill="0" applyBorder="0" applyAlignment="0" applyProtection="0"/>
    <xf numFmtId="42" fontId="53" fillId="0" borderId="0" applyFont="0" applyFill="0" applyBorder="0" applyAlignment="0" applyProtection="0"/>
    <xf numFmtId="180" fontId="41" fillId="0" borderId="0" applyFont="0" applyFill="0" applyBorder="0" applyAlignment="0" applyProtection="0"/>
    <xf numFmtId="183" fontId="41"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83" fontId="41"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91" fontId="41" fillId="0" borderId="0" applyFont="0" applyFill="0" applyBorder="0" applyAlignment="0" applyProtection="0"/>
    <xf numFmtId="183"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92" fontId="41" fillId="0" borderId="0" applyFont="0" applyFill="0" applyBorder="0" applyAlignment="0" applyProtection="0"/>
    <xf numFmtId="192" fontId="41" fillId="0" borderId="0" applyFont="0" applyFill="0" applyBorder="0" applyAlignment="0" applyProtection="0"/>
    <xf numFmtId="179" fontId="53" fillId="0" borderId="0" applyFont="0" applyFill="0" applyBorder="0" applyAlignment="0" applyProtection="0"/>
    <xf numFmtId="169"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171" fontId="53" fillId="0" borderId="0" applyFont="0" applyFill="0" applyBorder="0" applyAlignment="0" applyProtection="0"/>
    <xf numFmtId="193" fontId="53" fillId="0" borderId="0" applyFont="0" applyFill="0" applyBorder="0" applyAlignment="0" applyProtection="0"/>
    <xf numFmtId="182" fontId="53" fillId="0" borderId="0" applyFont="0" applyFill="0" applyBorder="0" applyAlignment="0" applyProtection="0"/>
    <xf numFmtId="194" fontId="53" fillId="0" borderId="0" applyFont="0" applyFill="0" applyBorder="0" applyAlignment="0" applyProtection="0"/>
    <xf numFmtId="182" fontId="53" fillId="0" borderId="0" applyFont="0" applyFill="0" applyBorder="0" applyAlignment="0" applyProtection="0"/>
    <xf numFmtId="171" fontId="53" fillId="0" borderId="0" applyFont="0" applyFill="0" applyBorder="0" applyAlignment="0" applyProtection="0"/>
    <xf numFmtId="195"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179"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194" fontId="53" fillId="0" borderId="0" applyFont="0" applyFill="0" applyBorder="0" applyAlignment="0" applyProtection="0"/>
    <xf numFmtId="196"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182" fontId="53" fillId="0" borderId="0" applyFont="0" applyFill="0" applyBorder="0" applyAlignment="0" applyProtection="0"/>
    <xf numFmtId="171" fontId="53" fillId="0" borderId="0" applyFont="0" applyFill="0" applyBorder="0" applyAlignment="0" applyProtection="0"/>
    <xf numFmtId="193" fontId="53" fillId="0" borderId="0" applyFont="0" applyFill="0" applyBorder="0" applyAlignment="0" applyProtection="0"/>
    <xf numFmtId="171" fontId="53" fillId="0" borderId="0" applyFont="0" applyFill="0" applyBorder="0" applyAlignment="0" applyProtection="0"/>
    <xf numFmtId="171" fontId="53" fillId="0" borderId="0" applyFont="0" applyFill="0" applyBorder="0" applyAlignment="0" applyProtection="0"/>
    <xf numFmtId="171" fontId="53" fillId="0" borderId="0" applyFont="0" applyFill="0" applyBorder="0" applyAlignment="0" applyProtection="0"/>
    <xf numFmtId="171" fontId="53" fillId="0" borderId="0" applyFont="0" applyFill="0" applyBorder="0" applyAlignment="0" applyProtection="0"/>
    <xf numFmtId="179" fontId="53" fillId="0" borderId="0" applyFont="0" applyFill="0" applyBorder="0" applyAlignment="0" applyProtection="0"/>
    <xf numFmtId="171" fontId="53" fillId="0" borderId="0" applyFont="0" applyFill="0" applyBorder="0" applyAlignment="0" applyProtection="0"/>
    <xf numFmtId="194" fontId="53" fillId="0" borderId="0" applyFont="0" applyFill="0" applyBorder="0" applyAlignment="0" applyProtection="0"/>
    <xf numFmtId="0" fontId="53" fillId="0" borderId="0" applyFont="0" applyFill="0" applyBorder="0" applyAlignment="0" applyProtection="0"/>
    <xf numFmtId="179" fontId="53" fillId="0" borderId="0" applyFont="0" applyFill="0" applyBorder="0" applyAlignment="0" applyProtection="0"/>
    <xf numFmtId="179" fontId="53" fillId="0" borderId="0" applyFont="0" applyFill="0" applyBorder="0" applyAlignment="0" applyProtection="0"/>
    <xf numFmtId="179" fontId="53" fillId="0" borderId="0" applyFont="0" applyFill="0" applyBorder="0" applyAlignment="0" applyProtection="0"/>
    <xf numFmtId="195"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6"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43" fontId="53" fillId="0" borderId="0" applyFont="0" applyFill="0" applyBorder="0" applyAlignment="0" applyProtection="0"/>
    <xf numFmtId="171"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194"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194" fontId="53" fillId="0" borderId="0" applyFont="0" applyFill="0" applyBorder="0" applyAlignment="0" applyProtection="0"/>
    <xf numFmtId="197"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196" fontId="53" fillId="0" borderId="0" applyFont="0" applyFill="0" applyBorder="0" applyAlignment="0" applyProtection="0"/>
    <xf numFmtId="171" fontId="53" fillId="0" borderId="0" applyFont="0" applyFill="0" applyBorder="0" applyAlignment="0" applyProtection="0"/>
    <xf numFmtId="196" fontId="53" fillId="0" borderId="0" applyFont="0" applyFill="0" applyBorder="0" applyAlignment="0" applyProtection="0"/>
    <xf numFmtId="43" fontId="53" fillId="0" borderId="0" applyFont="0" applyFill="0" applyBorder="0" applyAlignment="0" applyProtection="0"/>
    <xf numFmtId="194" fontId="53" fillId="0" borderId="0" applyFont="0" applyFill="0" applyBorder="0" applyAlignment="0" applyProtection="0"/>
    <xf numFmtId="195" fontId="53" fillId="0" borderId="0" applyFont="0" applyFill="0" applyBorder="0" applyAlignment="0" applyProtection="0"/>
    <xf numFmtId="194"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196" fontId="53" fillId="0" borderId="0" applyFont="0" applyFill="0" applyBorder="0" applyAlignment="0" applyProtection="0"/>
    <xf numFmtId="182" fontId="53" fillId="0" borderId="0" applyFont="0" applyFill="0" applyBorder="0" applyAlignment="0" applyProtection="0"/>
    <xf numFmtId="43" fontId="53" fillId="0" borderId="0" applyFont="0" applyFill="0" applyBorder="0" applyAlignment="0" applyProtection="0"/>
    <xf numFmtId="182" fontId="53" fillId="0" borderId="0" applyFont="0" applyFill="0" applyBorder="0" applyAlignment="0" applyProtection="0"/>
    <xf numFmtId="194" fontId="53" fillId="0" borderId="0" applyFont="0" applyFill="0" applyBorder="0" applyAlignment="0" applyProtection="0"/>
    <xf numFmtId="182" fontId="53" fillId="0" borderId="0" applyFont="0" applyFill="0" applyBorder="0" applyAlignment="0" applyProtection="0"/>
    <xf numFmtId="194" fontId="53" fillId="0" borderId="0" applyFont="0" applyFill="0" applyBorder="0" applyAlignment="0" applyProtection="0"/>
    <xf numFmtId="198" fontId="53" fillId="0" borderId="0" applyFont="0" applyFill="0" applyBorder="0" applyAlignment="0" applyProtection="0"/>
    <xf numFmtId="197" fontId="53" fillId="0" borderId="0" applyFont="0" applyFill="0" applyBorder="0" applyAlignment="0" applyProtection="0"/>
    <xf numFmtId="199" fontId="53" fillId="0" borderId="0" applyFont="0" applyFill="0" applyBorder="0" applyAlignment="0" applyProtection="0"/>
    <xf numFmtId="179" fontId="53" fillId="0" borderId="0" applyFont="0" applyFill="0" applyBorder="0" applyAlignment="0" applyProtection="0"/>
    <xf numFmtId="196"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195" fontId="53" fillId="0" borderId="0" applyFont="0" applyFill="0" applyBorder="0" applyAlignment="0" applyProtection="0"/>
    <xf numFmtId="194" fontId="53" fillId="0" borderId="0" applyFont="0" applyFill="0" applyBorder="0" applyAlignment="0" applyProtection="0"/>
    <xf numFmtId="178" fontId="41" fillId="0" borderId="0" applyFont="0" applyFill="0" applyBorder="0" applyAlignment="0" applyProtection="0"/>
    <xf numFmtId="42" fontId="53" fillId="0" borderId="0" applyFont="0" applyFill="0" applyBorder="0" applyAlignment="0" applyProtection="0"/>
    <xf numFmtId="188" fontId="53" fillId="0" borderId="0" applyFont="0" applyFill="0" applyBorder="0" applyAlignment="0" applyProtection="0"/>
    <xf numFmtId="42" fontId="53" fillId="0" borderId="0" applyFont="0" applyFill="0" applyBorder="0" applyAlignment="0" applyProtection="0"/>
    <xf numFmtId="185"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187" fontId="41" fillId="0" borderId="0" applyFont="0" applyFill="0" applyBorder="0" applyAlignment="0" applyProtection="0"/>
    <xf numFmtId="188" fontId="53" fillId="0" borderId="0" applyFont="0" applyFill="0" applyBorder="0" applyAlignment="0" applyProtection="0"/>
    <xf numFmtId="189" fontId="53" fillId="0" borderId="0" applyFont="0" applyFill="0" applyBorder="0" applyAlignment="0" applyProtection="0"/>
    <xf numFmtId="189" fontId="53" fillId="0" borderId="0" applyFont="0" applyFill="0" applyBorder="0" applyAlignment="0" applyProtection="0"/>
    <xf numFmtId="189" fontId="53" fillId="0" borderId="0" applyFont="0" applyFill="0" applyBorder="0" applyAlignment="0" applyProtection="0"/>
    <xf numFmtId="185" fontId="53" fillId="0" borderId="0" applyFont="0" applyFill="0" applyBorder="0" applyAlignment="0" applyProtection="0"/>
    <xf numFmtId="190"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185" fontId="53" fillId="0" borderId="0" applyFont="0" applyFill="0" applyBorder="0" applyAlignment="0" applyProtection="0"/>
    <xf numFmtId="42" fontId="53" fillId="0" borderId="0" applyFont="0" applyFill="0" applyBorder="0" applyAlignment="0" applyProtection="0"/>
    <xf numFmtId="188"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187" fontId="41" fillId="0" borderId="0" applyFont="0" applyFill="0" applyBorder="0" applyAlignment="0" applyProtection="0"/>
    <xf numFmtId="201" fontId="57" fillId="0" borderId="0" applyFont="0" applyFill="0" applyBorder="0" applyAlignment="0" applyProtection="0"/>
    <xf numFmtId="202"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187" fontId="53" fillId="0" borderId="0" applyFont="0" applyFill="0" applyBorder="0" applyAlignment="0" applyProtection="0"/>
    <xf numFmtId="203" fontId="53" fillId="0" borderId="0" applyFont="0" applyFill="0" applyBorder="0" applyAlignment="0" applyProtection="0"/>
    <xf numFmtId="204" fontId="53" fillId="0" borderId="0" applyFont="0" applyFill="0" applyBorder="0" applyAlignment="0" applyProtection="0"/>
    <xf numFmtId="190" fontId="53" fillId="0" borderId="0" applyFont="0" applyFill="0" applyBorder="0" applyAlignment="0" applyProtection="0"/>
    <xf numFmtId="42" fontId="53" fillId="0" borderId="0" applyFont="0" applyFill="0" applyBorder="0" applyAlignment="0" applyProtection="0"/>
    <xf numFmtId="185" fontId="53" fillId="0" borderId="0" applyFont="0" applyFill="0" applyBorder="0" applyAlignment="0" applyProtection="0"/>
    <xf numFmtId="42" fontId="53" fillId="0" borderId="0" applyFont="0" applyFill="0" applyBorder="0" applyAlignment="0" applyProtection="0"/>
    <xf numFmtId="179" fontId="53" fillId="0" borderId="0" applyFont="0" applyFill="0" applyBorder="0" applyAlignment="0" applyProtection="0"/>
    <xf numFmtId="169"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171" fontId="53" fillId="0" borderId="0" applyFont="0" applyFill="0" applyBorder="0" applyAlignment="0" applyProtection="0"/>
    <xf numFmtId="193" fontId="53" fillId="0" borderId="0" applyFont="0" applyFill="0" applyBorder="0" applyAlignment="0" applyProtection="0"/>
    <xf numFmtId="182" fontId="53" fillId="0" borderId="0" applyFont="0" applyFill="0" applyBorder="0" applyAlignment="0" applyProtection="0"/>
    <xf numFmtId="194" fontId="53" fillId="0" borderId="0" applyFont="0" applyFill="0" applyBorder="0" applyAlignment="0" applyProtection="0"/>
    <xf numFmtId="182" fontId="53" fillId="0" borderId="0" applyFont="0" applyFill="0" applyBorder="0" applyAlignment="0" applyProtection="0"/>
    <xf numFmtId="171" fontId="53" fillId="0" borderId="0" applyFont="0" applyFill="0" applyBorder="0" applyAlignment="0" applyProtection="0"/>
    <xf numFmtId="195"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179"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194" fontId="53" fillId="0" borderId="0" applyFont="0" applyFill="0" applyBorder="0" applyAlignment="0" applyProtection="0"/>
    <xf numFmtId="196"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182" fontId="53" fillId="0" borderId="0" applyFont="0" applyFill="0" applyBorder="0" applyAlignment="0" applyProtection="0"/>
    <xf numFmtId="171" fontId="53" fillId="0" borderId="0" applyFont="0" applyFill="0" applyBorder="0" applyAlignment="0" applyProtection="0"/>
    <xf numFmtId="193" fontId="53" fillId="0" borderId="0" applyFont="0" applyFill="0" applyBorder="0" applyAlignment="0" applyProtection="0"/>
    <xf numFmtId="171" fontId="53" fillId="0" borderId="0" applyFont="0" applyFill="0" applyBorder="0" applyAlignment="0" applyProtection="0"/>
    <xf numFmtId="171" fontId="53" fillId="0" borderId="0" applyFont="0" applyFill="0" applyBorder="0" applyAlignment="0" applyProtection="0"/>
    <xf numFmtId="171" fontId="53" fillId="0" borderId="0" applyFont="0" applyFill="0" applyBorder="0" applyAlignment="0" applyProtection="0"/>
    <xf numFmtId="171" fontId="53" fillId="0" borderId="0" applyFont="0" applyFill="0" applyBorder="0" applyAlignment="0" applyProtection="0"/>
    <xf numFmtId="179" fontId="53" fillId="0" borderId="0" applyFont="0" applyFill="0" applyBorder="0" applyAlignment="0" applyProtection="0"/>
    <xf numFmtId="171" fontId="53" fillId="0" borderId="0" applyFont="0" applyFill="0" applyBorder="0" applyAlignment="0" applyProtection="0"/>
    <xf numFmtId="194" fontId="53" fillId="0" borderId="0" applyFont="0" applyFill="0" applyBorder="0" applyAlignment="0" applyProtection="0"/>
    <xf numFmtId="0" fontId="53" fillId="0" borderId="0" applyFont="0" applyFill="0" applyBorder="0" applyAlignment="0" applyProtection="0"/>
    <xf numFmtId="179" fontId="53" fillId="0" borderId="0" applyFont="0" applyFill="0" applyBorder="0" applyAlignment="0" applyProtection="0"/>
    <xf numFmtId="179" fontId="53" fillId="0" borderId="0" applyFont="0" applyFill="0" applyBorder="0" applyAlignment="0" applyProtection="0"/>
    <xf numFmtId="179" fontId="53" fillId="0" borderId="0" applyFont="0" applyFill="0" applyBorder="0" applyAlignment="0" applyProtection="0"/>
    <xf numFmtId="195"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6"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43" fontId="53" fillId="0" borderId="0" applyFont="0" applyFill="0" applyBorder="0" applyAlignment="0" applyProtection="0"/>
    <xf numFmtId="171"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194"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194" fontId="53" fillId="0" borderId="0" applyFont="0" applyFill="0" applyBorder="0" applyAlignment="0" applyProtection="0"/>
    <xf numFmtId="197"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196" fontId="53" fillId="0" borderId="0" applyFont="0" applyFill="0" applyBorder="0" applyAlignment="0" applyProtection="0"/>
    <xf numFmtId="171" fontId="53" fillId="0" borderId="0" applyFont="0" applyFill="0" applyBorder="0" applyAlignment="0" applyProtection="0"/>
    <xf numFmtId="196" fontId="53" fillId="0" borderId="0" applyFont="0" applyFill="0" applyBorder="0" applyAlignment="0" applyProtection="0"/>
    <xf numFmtId="43" fontId="53" fillId="0" borderId="0" applyFont="0" applyFill="0" applyBorder="0" applyAlignment="0" applyProtection="0"/>
    <xf numFmtId="194" fontId="53" fillId="0" borderId="0" applyFont="0" applyFill="0" applyBorder="0" applyAlignment="0" applyProtection="0"/>
    <xf numFmtId="195" fontId="53" fillId="0" borderId="0" applyFont="0" applyFill="0" applyBorder="0" applyAlignment="0" applyProtection="0"/>
    <xf numFmtId="194"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196" fontId="53" fillId="0" borderId="0" applyFont="0" applyFill="0" applyBorder="0" applyAlignment="0" applyProtection="0"/>
    <xf numFmtId="182" fontId="53" fillId="0" borderId="0" applyFont="0" applyFill="0" applyBorder="0" applyAlignment="0" applyProtection="0"/>
    <xf numFmtId="43" fontId="53" fillId="0" borderId="0" applyFont="0" applyFill="0" applyBorder="0" applyAlignment="0" applyProtection="0"/>
    <xf numFmtId="182" fontId="53" fillId="0" borderId="0" applyFont="0" applyFill="0" applyBorder="0" applyAlignment="0" applyProtection="0"/>
    <xf numFmtId="194" fontId="53" fillId="0" borderId="0" applyFont="0" applyFill="0" applyBorder="0" applyAlignment="0" applyProtection="0"/>
    <xf numFmtId="182" fontId="53" fillId="0" borderId="0" applyFont="0" applyFill="0" applyBorder="0" applyAlignment="0" applyProtection="0"/>
    <xf numFmtId="194" fontId="53" fillId="0" borderId="0" applyFont="0" applyFill="0" applyBorder="0" applyAlignment="0" applyProtection="0"/>
    <xf numFmtId="198" fontId="53" fillId="0" borderId="0" applyFont="0" applyFill="0" applyBorder="0" applyAlignment="0" applyProtection="0"/>
    <xf numFmtId="197" fontId="53" fillId="0" borderId="0" applyFont="0" applyFill="0" applyBorder="0" applyAlignment="0" applyProtection="0"/>
    <xf numFmtId="199" fontId="53" fillId="0" borderId="0" applyFont="0" applyFill="0" applyBorder="0" applyAlignment="0" applyProtection="0"/>
    <xf numFmtId="179" fontId="53"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92" fontId="41" fillId="0" borderId="0" applyFont="0" applyFill="0" applyBorder="0" applyAlignment="0" applyProtection="0"/>
    <xf numFmtId="192" fontId="41" fillId="0" borderId="0" applyFont="0" applyFill="0" applyBorder="0" applyAlignment="0" applyProtection="0"/>
    <xf numFmtId="196"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195" fontId="53" fillId="0" borderId="0" applyFont="0" applyFill="0" applyBorder="0" applyAlignment="0" applyProtection="0"/>
    <xf numFmtId="194" fontId="53" fillId="0" borderId="0" applyFont="0" applyFill="0" applyBorder="0" applyAlignment="0" applyProtection="0"/>
    <xf numFmtId="178" fontId="53" fillId="0" borderId="0" applyFont="0" applyFill="0" applyBorder="0" applyAlignment="0" applyProtection="0"/>
    <xf numFmtId="205"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8" fontId="53" fillId="0" borderId="0" applyFont="0" applyFill="0" applyBorder="0" applyAlignment="0" applyProtection="0"/>
    <xf numFmtId="186" fontId="53" fillId="0" borderId="0" applyFont="0" applyFill="0" applyBorder="0" applyAlignment="0" applyProtection="0"/>
    <xf numFmtId="208" fontId="53" fillId="0" borderId="0" applyFont="0" applyFill="0" applyBorder="0" applyAlignment="0" applyProtection="0"/>
    <xf numFmtId="206" fontId="53" fillId="0" borderId="0" applyFont="0" applyFill="0" applyBorder="0" applyAlignment="0" applyProtection="0"/>
    <xf numFmtId="209"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178"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186" fontId="53" fillId="0" borderId="0" applyFont="0" applyFill="0" applyBorder="0" applyAlignment="0" applyProtection="0"/>
    <xf numFmtId="210"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208" fontId="53"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6" fontId="53" fillId="0" borderId="0" applyFont="0" applyFill="0" applyBorder="0" applyAlignment="0" applyProtection="0"/>
    <xf numFmtId="206" fontId="53" fillId="0" borderId="0" applyFont="0" applyFill="0" applyBorder="0" applyAlignment="0" applyProtection="0"/>
    <xf numFmtId="206" fontId="53" fillId="0" borderId="0" applyFont="0" applyFill="0" applyBorder="0" applyAlignment="0" applyProtection="0"/>
    <xf numFmtId="206" fontId="53" fillId="0" borderId="0" applyFont="0" applyFill="0" applyBorder="0" applyAlignment="0" applyProtection="0"/>
    <xf numFmtId="178" fontId="53" fillId="0" borderId="0" applyFont="0" applyFill="0" applyBorder="0" applyAlignment="0" applyProtection="0"/>
    <xf numFmtId="206" fontId="53" fillId="0" borderId="0" applyFont="0" applyFill="0" applyBorder="0" applyAlignment="0" applyProtection="0"/>
    <xf numFmtId="186" fontId="53" fillId="0" borderId="0" applyFont="0" applyFill="0" applyBorder="0" applyAlignment="0" applyProtection="0"/>
    <xf numFmtId="186" fontId="41" fillId="0" borderId="0" applyFont="0" applyFill="0" applyBorder="0" applyAlignment="0" applyProtection="0"/>
    <xf numFmtId="178" fontId="53" fillId="0" borderId="0" applyFont="0" applyFill="0" applyBorder="0" applyAlignment="0" applyProtection="0"/>
    <xf numFmtId="178" fontId="53" fillId="0" borderId="0" applyFont="0" applyFill="0" applyBorder="0" applyAlignment="0" applyProtection="0"/>
    <xf numFmtId="178" fontId="53" fillId="0" borderId="0" applyFont="0" applyFill="0" applyBorder="0" applyAlignment="0" applyProtection="0"/>
    <xf numFmtId="209" fontId="53" fillId="0" borderId="0" applyFont="0" applyFill="0" applyBorder="0" applyAlignment="0" applyProtection="0"/>
    <xf numFmtId="186" fontId="53" fillId="0" borderId="0" applyFont="0" applyFill="0" applyBorder="0" applyAlignment="0" applyProtection="0"/>
    <xf numFmtId="211" fontId="53" fillId="0" borderId="0" applyFont="0" applyFill="0" applyBorder="0" applyAlignment="0" applyProtection="0"/>
    <xf numFmtId="186" fontId="53" fillId="0" borderId="0" applyFont="0" applyFill="0" applyBorder="0" applyAlignment="0" applyProtection="0"/>
    <xf numFmtId="210"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41" fontId="53" fillId="0" borderId="0" applyFont="0" applyFill="0" applyBorder="0" applyAlignment="0" applyProtection="0"/>
    <xf numFmtId="206"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186"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186" fontId="53" fillId="0" borderId="0" applyFont="0" applyFill="0" applyBorder="0" applyAlignment="0" applyProtection="0"/>
    <xf numFmtId="212"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210" fontId="53" fillId="0" borderId="0" applyFont="0" applyFill="0" applyBorder="0" applyAlignment="0" applyProtection="0"/>
    <xf numFmtId="206" fontId="53" fillId="0" borderId="0" applyFont="0" applyFill="0" applyBorder="0" applyAlignment="0" applyProtection="0"/>
    <xf numFmtId="210" fontId="53" fillId="0" borderId="0" applyFont="0" applyFill="0" applyBorder="0" applyAlignment="0" applyProtection="0"/>
    <xf numFmtId="41" fontId="53" fillId="0" borderId="0" applyFont="0" applyFill="0" applyBorder="0" applyAlignment="0" applyProtection="0"/>
    <xf numFmtId="186" fontId="53" fillId="0" borderId="0" applyFont="0" applyFill="0" applyBorder="0" applyAlignment="0" applyProtection="0"/>
    <xf numFmtId="209" fontId="53" fillId="0" borderId="0" applyFont="0" applyFill="0" applyBorder="0" applyAlignment="0" applyProtection="0"/>
    <xf numFmtId="186"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210" fontId="53" fillId="0" borderId="0" applyFont="0" applyFill="0" applyBorder="0" applyAlignment="0" applyProtection="0"/>
    <xf numFmtId="208" fontId="53" fillId="0" borderId="0" applyFont="0" applyFill="0" applyBorder="0" applyAlignment="0" applyProtection="0"/>
    <xf numFmtId="41" fontId="53" fillId="0" borderId="0" applyFont="0" applyFill="0" applyBorder="0" applyAlignment="0" applyProtection="0"/>
    <xf numFmtId="208" fontId="53" fillId="0" borderId="0" applyFont="0" applyFill="0" applyBorder="0" applyAlignment="0" applyProtection="0"/>
    <xf numFmtId="186" fontId="53" fillId="0" borderId="0" applyFont="0" applyFill="0" applyBorder="0" applyAlignment="0" applyProtection="0"/>
    <xf numFmtId="208" fontId="53" fillId="0" borderId="0" applyFont="0" applyFill="0" applyBorder="0" applyAlignment="0" applyProtection="0"/>
    <xf numFmtId="186" fontId="53" fillId="0" borderId="0" applyFont="0" applyFill="0" applyBorder="0" applyAlignment="0" applyProtection="0"/>
    <xf numFmtId="213" fontId="53" fillId="0" borderId="0" applyFont="0" applyFill="0" applyBorder="0" applyAlignment="0" applyProtection="0"/>
    <xf numFmtId="214" fontId="53" fillId="0" borderId="0" applyFont="0" applyFill="0" applyBorder="0" applyAlignment="0" applyProtection="0"/>
    <xf numFmtId="178" fontId="53" fillId="0" borderId="0" applyFont="0" applyFill="0" applyBorder="0" applyAlignment="0" applyProtection="0"/>
    <xf numFmtId="210"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209" fontId="53" fillId="0" borderId="0" applyFont="0" applyFill="0" applyBorder="0" applyAlignment="0" applyProtection="0"/>
    <xf numFmtId="186" fontId="53" fillId="0" borderId="0" applyFont="0" applyFill="0" applyBorder="0" applyAlignment="0" applyProtection="0"/>
    <xf numFmtId="185"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187" fontId="41" fillId="0" borderId="0" applyFont="0" applyFill="0" applyBorder="0" applyAlignment="0" applyProtection="0"/>
    <xf numFmtId="188" fontId="53" fillId="0" borderId="0" applyFont="0" applyFill="0" applyBorder="0" applyAlignment="0" applyProtection="0"/>
    <xf numFmtId="189" fontId="53" fillId="0" borderId="0" applyFont="0" applyFill="0" applyBorder="0" applyAlignment="0" applyProtection="0"/>
    <xf numFmtId="189" fontId="53" fillId="0" borderId="0" applyFont="0" applyFill="0" applyBorder="0" applyAlignment="0" applyProtection="0"/>
    <xf numFmtId="189" fontId="53" fillId="0" borderId="0" applyFont="0" applyFill="0" applyBorder="0" applyAlignment="0" applyProtection="0"/>
    <xf numFmtId="185" fontId="53" fillId="0" borderId="0" applyFont="0" applyFill="0" applyBorder="0" applyAlignment="0" applyProtection="0"/>
    <xf numFmtId="190"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185" fontId="53" fillId="0" borderId="0" applyFont="0" applyFill="0" applyBorder="0" applyAlignment="0" applyProtection="0"/>
    <xf numFmtId="42" fontId="53" fillId="0" borderId="0" applyFont="0" applyFill="0" applyBorder="0" applyAlignment="0" applyProtection="0"/>
    <xf numFmtId="188"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187" fontId="41" fillId="0" borderId="0" applyFont="0" applyFill="0" applyBorder="0" applyAlignment="0" applyProtection="0"/>
    <xf numFmtId="201" fontId="57" fillId="0" borderId="0" applyFont="0" applyFill="0" applyBorder="0" applyAlignment="0" applyProtection="0"/>
    <xf numFmtId="202"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187" fontId="53" fillId="0" borderId="0" applyFont="0" applyFill="0" applyBorder="0" applyAlignment="0" applyProtection="0"/>
    <xf numFmtId="203" fontId="53" fillId="0" borderId="0" applyFont="0" applyFill="0" applyBorder="0" applyAlignment="0" applyProtection="0"/>
    <xf numFmtId="204" fontId="53" fillId="0" borderId="0" applyFont="0" applyFill="0" applyBorder="0" applyAlignment="0" applyProtection="0"/>
    <xf numFmtId="178" fontId="41" fillId="0" borderId="0" applyFont="0" applyFill="0" applyBorder="0" applyAlignment="0" applyProtection="0"/>
    <xf numFmtId="190" fontId="53" fillId="0" borderId="0" applyFont="0" applyFill="0" applyBorder="0" applyAlignment="0" applyProtection="0"/>
    <xf numFmtId="42" fontId="53" fillId="0" borderId="0" applyFont="0" applyFill="0" applyBorder="0" applyAlignment="0" applyProtection="0"/>
    <xf numFmtId="185" fontId="53" fillId="0" borderId="0" applyFont="0" applyFill="0" applyBorder="0" applyAlignment="0" applyProtection="0"/>
    <xf numFmtId="42" fontId="53" fillId="0" borderId="0" applyFont="0" applyFill="0" applyBorder="0" applyAlignment="0" applyProtection="0"/>
    <xf numFmtId="179" fontId="41" fillId="0" borderId="0" applyFont="0" applyFill="0" applyBorder="0" applyAlignment="0" applyProtection="0"/>
    <xf numFmtId="178" fontId="53" fillId="0" borderId="0" applyFont="0" applyFill="0" applyBorder="0" applyAlignment="0" applyProtection="0"/>
    <xf numFmtId="205"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8" fontId="53" fillId="0" borderId="0" applyFont="0" applyFill="0" applyBorder="0" applyAlignment="0" applyProtection="0"/>
    <xf numFmtId="186" fontId="53" fillId="0" borderId="0" applyFont="0" applyFill="0" applyBorder="0" applyAlignment="0" applyProtection="0"/>
    <xf numFmtId="208" fontId="53" fillId="0" borderId="0" applyFont="0" applyFill="0" applyBorder="0" applyAlignment="0" applyProtection="0"/>
    <xf numFmtId="206" fontId="53" fillId="0" borderId="0" applyFont="0" applyFill="0" applyBorder="0" applyAlignment="0" applyProtection="0"/>
    <xf numFmtId="209"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178"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186" fontId="53" fillId="0" borderId="0" applyFont="0" applyFill="0" applyBorder="0" applyAlignment="0" applyProtection="0"/>
    <xf numFmtId="210"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208" fontId="53"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6" fontId="53" fillId="0" borderId="0" applyFont="0" applyFill="0" applyBorder="0" applyAlignment="0" applyProtection="0"/>
    <xf numFmtId="206" fontId="53" fillId="0" borderId="0" applyFont="0" applyFill="0" applyBorder="0" applyAlignment="0" applyProtection="0"/>
    <xf numFmtId="206" fontId="53" fillId="0" borderId="0" applyFont="0" applyFill="0" applyBorder="0" applyAlignment="0" applyProtection="0"/>
    <xf numFmtId="206" fontId="53" fillId="0" borderId="0" applyFont="0" applyFill="0" applyBorder="0" applyAlignment="0" applyProtection="0"/>
    <xf numFmtId="178" fontId="53" fillId="0" borderId="0" applyFont="0" applyFill="0" applyBorder="0" applyAlignment="0" applyProtection="0"/>
    <xf numFmtId="206" fontId="53" fillId="0" borderId="0" applyFont="0" applyFill="0" applyBorder="0" applyAlignment="0" applyProtection="0"/>
    <xf numFmtId="186" fontId="53" fillId="0" borderId="0" applyFont="0" applyFill="0" applyBorder="0" applyAlignment="0" applyProtection="0"/>
    <xf numFmtId="186" fontId="41" fillId="0" borderId="0" applyFont="0" applyFill="0" applyBorder="0" applyAlignment="0" applyProtection="0"/>
    <xf numFmtId="178" fontId="53" fillId="0" borderId="0" applyFont="0" applyFill="0" applyBorder="0" applyAlignment="0" applyProtection="0"/>
    <xf numFmtId="178" fontId="53" fillId="0" borderId="0" applyFont="0" applyFill="0" applyBorder="0" applyAlignment="0" applyProtection="0"/>
    <xf numFmtId="178" fontId="53" fillId="0" borderId="0" applyFont="0" applyFill="0" applyBorder="0" applyAlignment="0" applyProtection="0"/>
    <xf numFmtId="209" fontId="53" fillId="0" borderId="0" applyFont="0" applyFill="0" applyBorder="0" applyAlignment="0" applyProtection="0"/>
    <xf numFmtId="186" fontId="53" fillId="0" borderId="0" applyFont="0" applyFill="0" applyBorder="0" applyAlignment="0" applyProtection="0"/>
    <xf numFmtId="211" fontId="53" fillId="0" borderId="0" applyFont="0" applyFill="0" applyBorder="0" applyAlignment="0" applyProtection="0"/>
    <xf numFmtId="186" fontId="53" fillId="0" borderId="0" applyFont="0" applyFill="0" applyBorder="0" applyAlignment="0" applyProtection="0"/>
    <xf numFmtId="210"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41" fontId="53" fillId="0" borderId="0" applyFont="0" applyFill="0" applyBorder="0" applyAlignment="0" applyProtection="0"/>
    <xf numFmtId="206"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186"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186" fontId="53" fillId="0" borderId="0" applyFont="0" applyFill="0" applyBorder="0" applyAlignment="0" applyProtection="0"/>
    <xf numFmtId="212"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210" fontId="53" fillId="0" borderId="0" applyFont="0" applyFill="0" applyBorder="0" applyAlignment="0" applyProtection="0"/>
    <xf numFmtId="206" fontId="53" fillId="0" borderId="0" applyFont="0" applyFill="0" applyBorder="0" applyAlignment="0" applyProtection="0"/>
    <xf numFmtId="210" fontId="53" fillId="0" borderId="0" applyFont="0" applyFill="0" applyBorder="0" applyAlignment="0" applyProtection="0"/>
    <xf numFmtId="41" fontId="53" fillId="0" borderId="0" applyFont="0" applyFill="0" applyBorder="0" applyAlignment="0" applyProtection="0"/>
    <xf numFmtId="186" fontId="53" fillId="0" borderId="0" applyFont="0" applyFill="0" applyBorder="0" applyAlignment="0" applyProtection="0"/>
    <xf numFmtId="209" fontId="53" fillId="0" borderId="0" applyFont="0" applyFill="0" applyBorder="0" applyAlignment="0" applyProtection="0"/>
    <xf numFmtId="186"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210" fontId="53" fillId="0" borderId="0" applyFont="0" applyFill="0" applyBorder="0" applyAlignment="0" applyProtection="0"/>
    <xf numFmtId="208" fontId="53" fillId="0" borderId="0" applyFont="0" applyFill="0" applyBorder="0" applyAlignment="0" applyProtection="0"/>
    <xf numFmtId="41" fontId="53" fillId="0" borderId="0" applyFont="0" applyFill="0" applyBorder="0" applyAlignment="0" applyProtection="0"/>
    <xf numFmtId="208" fontId="53" fillId="0" borderId="0" applyFont="0" applyFill="0" applyBorder="0" applyAlignment="0" applyProtection="0"/>
    <xf numFmtId="186" fontId="53" fillId="0" borderId="0" applyFont="0" applyFill="0" applyBorder="0" applyAlignment="0" applyProtection="0"/>
    <xf numFmtId="208" fontId="53" fillId="0" borderId="0" applyFont="0" applyFill="0" applyBorder="0" applyAlignment="0" applyProtection="0"/>
    <xf numFmtId="186" fontId="53" fillId="0" borderId="0" applyFont="0" applyFill="0" applyBorder="0" applyAlignment="0" applyProtection="0"/>
    <xf numFmtId="213" fontId="53" fillId="0" borderId="0" applyFont="0" applyFill="0" applyBorder="0" applyAlignment="0" applyProtection="0"/>
    <xf numFmtId="214" fontId="53" fillId="0" borderId="0" applyFont="0" applyFill="0" applyBorder="0" applyAlignment="0" applyProtection="0"/>
    <xf numFmtId="178" fontId="53" fillId="0" borderId="0" applyFont="0" applyFill="0" applyBorder="0" applyAlignment="0" applyProtection="0"/>
    <xf numFmtId="210"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209" fontId="53" fillId="0" borderId="0" applyFont="0" applyFill="0" applyBorder="0" applyAlignment="0" applyProtection="0"/>
    <xf numFmtId="186" fontId="53" fillId="0" borderId="0" applyFont="0" applyFill="0" applyBorder="0" applyAlignment="0" applyProtection="0"/>
    <xf numFmtId="179" fontId="53" fillId="0" borderId="0" applyFont="0" applyFill="0" applyBorder="0" applyAlignment="0" applyProtection="0"/>
    <xf numFmtId="169"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171" fontId="53" fillId="0" borderId="0" applyFont="0" applyFill="0" applyBorder="0" applyAlignment="0" applyProtection="0"/>
    <xf numFmtId="193" fontId="53" fillId="0" borderId="0" applyFont="0" applyFill="0" applyBorder="0" applyAlignment="0" applyProtection="0"/>
    <xf numFmtId="182" fontId="53" fillId="0" borderId="0" applyFont="0" applyFill="0" applyBorder="0" applyAlignment="0" applyProtection="0"/>
    <xf numFmtId="194" fontId="53" fillId="0" borderId="0" applyFont="0" applyFill="0" applyBorder="0" applyAlignment="0" applyProtection="0"/>
    <xf numFmtId="182" fontId="53" fillId="0" borderId="0" applyFont="0" applyFill="0" applyBorder="0" applyAlignment="0" applyProtection="0"/>
    <xf numFmtId="171" fontId="53" fillId="0" borderId="0" applyFont="0" applyFill="0" applyBorder="0" applyAlignment="0" applyProtection="0"/>
    <xf numFmtId="195"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179"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194" fontId="53" fillId="0" borderId="0" applyFont="0" applyFill="0" applyBorder="0" applyAlignment="0" applyProtection="0"/>
    <xf numFmtId="196"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182" fontId="53" fillId="0" borderId="0" applyFont="0" applyFill="0" applyBorder="0" applyAlignment="0" applyProtection="0"/>
    <xf numFmtId="171" fontId="53" fillId="0" borderId="0" applyFont="0" applyFill="0" applyBorder="0" applyAlignment="0" applyProtection="0"/>
    <xf numFmtId="193" fontId="53" fillId="0" borderId="0" applyFont="0" applyFill="0" applyBorder="0" applyAlignment="0" applyProtection="0"/>
    <xf numFmtId="171" fontId="53" fillId="0" borderId="0" applyFont="0" applyFill="0" applyBorder="0" applyAlignment="0" applyProtection="0"/>
    <xf numFmtId="171" fontId="53" fillId="0" borderId="0" applyFont="0" applyFill="0" applyBorder="0" applyAlignment="0" applyProtection="0"/>
    <xf numFmtId="171" fontId="53" fillId="0" borderId="0" applyFont="0" applyFill="0" applyBorder="0" applyAlignment="0" applyProtection="0"/>
    <xf numFmtId="171" fontId="53" fillId="0" borderId="0" applyFont="0" applyFill="0" applyBorder="0" applyAlignment="0" applyProtection="0"/>
    <xf numFmtId="179" fontId="53" fillId="0" borderId="0" applyFont="0" applyFill="0" applyBorder="0" applyAlignment="0" applyProtection="0"/>
    <xf numFmtId="171" fontId="53" fillId="0" borderId="0" applyFont="0" applyFill="0" applyBorder="0" applyAlignment="0" applyProtection="0"/>
    <xf numFmtId="194" fontId="53" fillId="0" borderId="0" applyFont="0" applyFill="0" applyBorder="0" applyAlignment="0" applyProtection="0"/>
    <xf numFmtId="0" fontId="53" fillId="0" borderId="0" applyFont="0" applyFill="0" applyBorder="0" applyAlignment="0" applyProtection="0"/>
    <xf numFmtId="179" fontId="53" fillId="0" borderId="0" applyFont="0" applyFill="0" applyBorder="0" applyAlignment="0" applyProtection="0"/>
    <xf numFmtId="179" fontId="53" fillId="0" borderId="0" applyFont="0" applyFill="0" applyBorder="0" applyAlignment="0" applyProtection="0"/>
    <xf numFmtId="179" fontId="53" fillId="0" borderId="0" applyFont="0" applyFill="0" applyBorder="0" applyAlignment="0" applyProtection="0"/>
    <xf numFmtId="195"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6"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43" fontId="53" fillId="0" borderId="0" applyFont="0" applyFill="0" applyBorder="0" applyAlignment="0" applyProtection="0"/>
    <xf numFmtId="171"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194"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194" fontId="53" fillId="0" borderId="0" applyFont="0" applyFill="0" applyBorder="0" applyAlignment="0" applyProtection="0"/>
    <xf numFmtId="197"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196" fontId="53" fillId="0" borderId="0" applyFont="0" applyFill="0" applyBorder="0" applyAlignment="0" applyProtection="0"/>
    <xf numFmtId="171" fontId="53" fillId="0" borderId="0" applyFont="0" applyFill="0" applyBorder="0" applyAlignment="0" applyProtection="0"/>
    <xf numFmtId="196" fontId="53" fillId="0" borderId="0" applyFont="0" applyFill="0" applyBorder="0" applyAlignment="0" applyProtection="0"/>
    <xf numFmtId="43" fontId="53" fillId="0" borderId="0" applyFont="0" applyFill="0" applyBorder="0" applyAlignment="0" applyProtection="0"/>
    <xf numFmtId="194" fontId="53" fillId="0" borderId="0" applyFont="0" applyFill="0" applyBorder="0" applyAlignment="0" applyProtection="0"/>
    <xf numFmtId="195" fontId="53" fillId="0" borderId="0" applyFont="0" applyFill="0" applyBorder="0" applyAlignment="0" applyProtection="0"/>
    <xf numFmtId="194"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196" fontId="53" fillId="0" borderId="0" applyFont="0" applyFill="0" applyBorder="0" applyAlignment="0" applyProtection="0"/>
    <xf numFmtId="182" fontId="53" fillId="0" borderId="0" applyFont="0" applyFill="0" applyBorder="0" applyAlignment="0" applyProtection="0"/>
    <xf numFmtId="43" fontId="53" fillId="0" borderId="0" applyFont="0" applyFill="0" applyBorder="0" applyAlignment="0" applyProtection="0"/>
    <xf numFmtId="182" fontId="53" fillId="0" borderId="0" applyFont="0" applyFill="0" applyBorder="0" applyAlignment="0" applyProtection="0"/>
    <xf numFmtId="194" fontId="53" fillId="0" borderId="0" applyFont="0" applyFill="0" applyBorder="0" applyAlignment="0" applyProtection="0"/>
    <xf numFmtId="182" fontId="53" fillId="0" borderId="0" applyFont="0" applyFill="0" applyBorder="0" applyAlignment="0" applyProtection="0"/>
    <xf numFmtId="194" fontId="53" fillId="0" borderId="0" applyFont="0" applyFill="0" applyBorder="0" applyAlignment="0" applyProtection="0"/>
    <xf numFmtId="198" fontId="53" fillId="0" borderId="0" applyFont="0" applyFill="0" applyBorder="0" applyAlignment="0" applyProtection="0"/>
    <xf numFmtId="197" fontId="53" fillId="0" borderId="0" applyFont="0" applyFill="0" applyBorder="0" applyAlignment="0" applyProtection="0"/>
    <xf numFmtId="199" fontId="53" fillId="0" borderId="0" applyFont="0" applyFill="0" applyBorder="0" applyAlignment="0" applyProtection="0"/>
    <xf numFmtId="179" fontId="53" fillId="0" borderId="0" applyFont="0" applyFill="0" applyBorder="0" applyAlignment="0" applyProtection="0"/>
    <xf numFmtId="196"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195" fontId="53" fillId="0" borderId="0" applyFont="0" applyFill="0" applyBorder="0" applyAlignment="0" applyProtection="0"/>
    <xf numFmtId="194" fontId="53" fillId="0" borderId="0" applyFont="0" applyFill="0" applyBorder="0" applyAlignment="0" applyProtection="0"/>
    <xf numFmtId="178" fontId="41" fillId="0" borderId="0" applyFont="0" applyFill="0" applyBorder="0" applyAlignment="0" applyProtection="0"/>
    <xf numFmtId="180" fontId="41" fillId="0" borderId="0" applyFont="0" applyFill="0" applyBorder="0" applyAlignment="0" applyProtection="0"/>
    <xf numFmtId="183" fontId="41"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83" fontId="41"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91" fontId="41" fillId="0" borderId="0" applyFont="0" applyFill="0" applyBorder="0" applyAlignment="0" applyProtection="0"/>
    <xf numFmtId="183" fontId="41" fillId="0" borderId="0" applyFont="0" applyFill="0" applyBorder="0" applyAlignment="0" applyProtection="0"/>
    <xf numFmtId="179" fontId="41" fillId="0" borderId="0" applyFont="0" applyFill="0" applyBorder="0" applyAlignment="0" applyProtection="0"/>
    <xf numFmtId="192" fontId="41" fillId="0" borderId="0" applyFont="0" applyFill="0" applyBorder="0" applyAlignment="0" applyProtection="0"/>
    <xf numFmtId="192" fontId="41" fillId="0" borderId="0" applyFont="0" applyFill="0" applyBorder="0" applyAlignment="0" applyProtection="0"/>
    <xf numFmtId="42" fontId="53" fillId="0" borderId="0" applyFont="0" applyFill="0" applyBorder="0" applyAlignment="0" applyProtection="0"/>
    <xf numFmtId="188"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19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187" fontId="41" fillId="0" borderId="0" applyFont="0" applyFill="0" applyBorder="0" applyAlignment="0" applyProtection="0"/>
    <xf numFmtId="201" fontId="57" fillId="0" borderId="0" applyFont="0" applyFill="0" applyBorder="0" applyAlignment="0" applyProtection="0"/>
    <xf numFmtId="202"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187" fontId="53" fillId="0" borderId="0" applyFont="0" applyFill="0" applyBorder="0" applyAlignment="0" applyProtection="0"/>
    <xf numFmtId="0" fontId="45"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5" fillId="0" borderId="0"/>
    <xf numFmtId="0" fontId="45" fillId="0" borderId="0"/>
    <xf numFmtId="188"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0" fontId="45" fillId="0" borderId="0"/>
    <xf numFmtId="203" fontId="53" fillId="0" borderId="0" applyFont="0" applyFill="0" applyBorder="0" applyAlignment="0" applyProtection="0"/>
    <xf numFmtId="204"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178" fontId="41" fillId="0" borderId="0" applyFont="0" applyFill="0" applyBorder="0" applyAlignment="0" applyProtection="0"/>
    <xf numFmtId="178" fontId="53" fillId="0" borderId="0" applyFont="0" applyFill="0" applyBorder="0" applyAlignment="0" applyProtection="0"/>
    <xf numFmtId="205"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8" fontId="53" fillId="0" borderId="0" applyFont="0" applyFill="0" applyBorder="0" applyAlignment="0" applyProtection="0"/>
    <xf numFmtId="186" fontId="53" fillId="0" borderId="0" applyFont="0" applyFill="0" applyBorder="0" applyAlignment="0" applyProtection="0"/>
    <xf numFmtId="208" fontId="53" fillId="0" borderId="0" applyFont="0" applyFill="0" applyBorder="0" applyAlignment="0" applyProtection="0"/>
    <xf numFmtId="206" fontId="53" fillId="0" borderId="0" applyFont="0" applyFill="0" applyBorder="0" applyAlignment="0" applyProtection="0"/>
    <xf numFmtId="209"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178"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186" fontId="53" fillId="0" borderId="0" applyFont="0" applyFill="0" applyBorder="0" applyAlignment="0" applyProtection="0"/>
    <xf numFmtId="210"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208" fontId="53"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6" fontId="53" fillId="0" borderId="0" applyFont="0" applyFill="0" applyBorder="0" applyAlignment="0" applyProtection="0"/>
    <xf numFmtId="206" fontId="53" fillId="0" borderId="0" applyFont="0" applyFill="0" applyBorder="0" applyAlignment="0" applyProtection="0"/>
    <xf numFmtId="206" fontId="53" fillId="0" borderId="0" applyFont="0" applyFill="0" applyBorder="0" applyAlignment="0" applyProtection="0"/>
    <xf numFmtId="206" fontId="53" fillId="0" borderId="0" applyFont="0" applyFill="0" applyBorder="0" applyAlignment="0" applyProtection="0"/>
    <xf numFmtId="178" fontId="53" fillId="0" borderId="0" applyFont="0" applyFill="0" applyBorder="0" applyAlignment="0" applyProtection="0"/>
    <xf numFmtId="206" fontId="53" fillId="0" borderId="0" applyFont="0" applyFill="0" applyBorder="0" applyAlignment="0" applyProtection="0"/>
    <xf numFmtId="186" fontId="53" fillId="0" borderId="0" applyFont="0" applyFill="0" applyBorder="0" applyAlignment="0" applyProtection="0"/>
    <xf numFmtId="186" fontId="41" fillId="0" borderId="0" applyFont="0" applyFill="0" applyBorder="0" applyAlignment="0" applyProtection="0"/>
    <xf numFmtId="178" fontId="53" fillId="0" borderId="0" applyFont="0" applyFill="0" applyBorder="0" applyAlignment="0" applyProtection="0"/>
    <xf numFmtId="178" fontId="53" fillId="0" borderId="0" applyFont="0" applyFill="0" applyBorder="0" applyAlignment="0" applyProtection="0"/>
    <xf numFmtId="178" fontId="53" fillId="0" borderId="0" applyFont="0" applyFill="0" applyBorder="0" applyAlignment="0" applyProtection="0"/>
    <xf numFmtId="209" fontId="53" fillId="0" borderId="0" applyFont="0" applyFill="0" applyBorder="0" applyAlignment="0" applyProtection="0"/>
    <xf numFmtId="186" fontId="53" fillId="0" borderId="0" applyFont="0" applyFill="0" applyBorder="0" applyAlignment="0" applyProtection="0"/>
    <xf numFmtId="211" fontId="53" fillId="0" borderId="0" applyFont="0" applyFill="0" applyBorder="0" applyAlignment="0" applyProtection="0"/>
    <xf numFmtId="186" fontId="53" fillId="0" borderId="0" applyFont="0" applyFill="0" applyBorder="0" applyAlignment="0" applyProtection="0"/>
    <xf numFmtId="210"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41" fontId="53" fillId="0" borderId="0" applyFont="0" applyFill="0" applyBorder="0" applyAlignment="0" applyProtection="0"/>
    <xf numFmtId="206"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186"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186" fontId="53" fillId="0" borderId="0" applyFont="0" applyFill="0" applyBorder="0" applyAlignment="0" applyProtection="0"/>
    <xf numFmtId="212"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210" fontId="53" fillId="0" borderId="0" applyFont="0" applyFill="0" applyBorder="0" applyAlignment="0" applyProtection="0"/>
    <xf numFmtId="206" fontId="53" fillId="0" borderId="0" applyFont="0" applyFill="0" applyBorder="0" applyAlignment="0" applyProtection="0"/>
    <xf numFmtId="210" fontId="53" fillId="0" borderId="0" applyFont="0" applyFill="0" applyBorder="0" applyAlignment="0" applyProtection="0"/>
    <xf numFmtId="41" fontId="53" fillId="0" borderId="0" applyFont="0" applyFill="0" applyBorder="0" applyAlignment="0" applyProtection="0"/>
    <xf numFmtId="186" fontId="53" fillId="0" borderId="0" applyFont="0" applyFill="0" applyBorder="0" applyAlignment="0" applyProtection="0"/>
    <xf numFmtId="209" fontId="53" fillId="0" borderId="0" applyFont="0" applyFill="0" applyBorder="0" applyAlignment="0" applyProtection="0"/>
    <xf numFmtId="186"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210" fontId="53" fillId="0" borderId="0" applyFont="0" applyFill="0" applyBorder="0" applyAlignment="0" applyProtection="0"/>
    <xf numFmtId="208" fontId="53" fillId="0" borderId="0" applyFont="0" applyFill="0" applyBorder="0" applyAlignment="0" applyProtection="0"/>
    <xf numFmtId="41" fontId="53" fillId="0" borderId="0" applyFont="0" applyFill="0" applyBorder="0" applyAlignment="0" applyProtection="0"/>
    <xf numFmtId="208" fontId="53" fillId="0" borderId="0" applyFont="0" applyFill="0" applyBorder="0" applyAlignment="0" applyProtection="0"/>
    <xf numFmtId="186" fontId="53" fillId="0" borderId="0" applyFont="0" applyFill="0" applyBorder="0" applyAlignment="0" applyProtection="0"/>
    <xf numFmtId="208" fontId="53" fillId="0" borderId="0" applyFont="0" applyFill="0" applyBorder="0" applyAlignment="0" applyProtection="0"/>
    <xf numFmtId="186" fontId="53" fillId="0" borderId="0" applyFont="0" applyFill="0" applyBorder="0" applyAlignment="0" applyProtection="0"/>
    <xf numFmtId="213" fontId="53" fillId="0" borderId="0" applyFont="0" applyFill="0" applyBorder="0" applyAlignment="0" applyProtection="0"/>
    <xf numFmtId="214" fontId="53" fillId="0" borderId="0" applyFont="0" applyFill="0" applyBorder="0" applyAlignment="0" applyProtection="0"/>
    <xf numFmtId="178" fontId="53" fillId="0" borderId="0" applyFont="0" applyFill="0" applyBorder="0" applyAlignment="0" applyProtection="0"/>
    <xf numFmtId="210"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209" fontId="53" fillId="0" borderId="0" applyFont="0" applyFill="0" applyBorder="0" applyAlignment="0" applyProtection="0"/>
    <xf numFmtId="186" fontId="53" fillId="0" borderId="0" applyFont="0" applyFill="0" applyBorder="0" applyAlignment="0" applyProtection="0"/>
    <xf numFmtId="179" fontId="53" fillId="0" borderId="0" applyFont="0" applyFill="0" applyBorder="0" applyAlignment="0" applyProtection="0"/>
    <xf numFmtId="169"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171" fontId="53" fillId="0" borderId="0" applyFont="0" applyFill="0" applyBorder="0" applyAlignment="0" applyProtection="0"/>
    <xf numFmtId="193" fontId="53" fillId="0" borderId="0" applyFont="0" applyFill="0" applyBorder="0" applyAlignment="0" applyProtection="0"/>
    <xf numFmtId="182" fontId="53" fillId="0" borderId="0" applyFont="0" applyFill="0" applyBorder="0" applyAlignment="0" applyProtection="0"/>
    <xf numFmtId="194" fontId="53" fillId="0" borderId="0" applyFont="0" applyFill="0" applyBorder="0" applyAlignment="0" applyProtection="0"/>
    <xf numFmtId="182" fontId="53" fillId="0" borderId="0" applyFont="0" applyFill="0" applyBorder="0" applyAlignment="0" applyProtection="0"/>
    <xf numFmtId="171" fontId="53" fillId="0" borderId="0" applyFont="0" applyFill="0" applyBorder="0" applyAlignment="0" applyProtection="0"/>
    <xf numFmtId="195"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179"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194" fontId="53" fillId="0" borderId="0" applyFont="0" applyFill="0" applyBorder="0" applyAlignment="0" applyProtection="0"/>
    <xf numFmtId="196"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182" fontId="53" fillId="0" borderId="0" applyFont="0" applyFill="0" applyBorder="0" applyAlignment="0" applyProtection="0"/>
    <xf numFmtId="171" fontId="53" fillId="0" borderId="0" applyFont="0" applyFill="0" applyBorder="0" applyAlignment="0" applyProtection="0"/>
    <xf numFmtId="193" fontId="53" fillId="0" borderId="0" applyFont="0" applyFill="0" applyBorder="0" applyAlignment="0" applyProtection="0"/>
    <xf numFmtId="171" fontId="53" fillId="0" borderId="0" applyFont="0" applyFill="0" applyBorder="0" applyAlignment="0" applyProtection="0"/>
    <xf numFmtId="171" fontId="53" fillId="0" borderId="0" applyFont="0" applyFill="0" applyBorder="0" applyAlignment="0" applyProtection="0"/>
    <xf numFmtId="171" fontId="53" fillId="0" borderId="0" applyFont="0" applyFill="0" applyBorder="0" applyAlignment="0" applyProtection="0"/>
    <xf numFmtId="171" fontId="53" fillId="0" borderId="0" applyFont="0" applyFill="0" applyBorder="0" applyAlignment="0" applyProtection="0"/>
    <xf numFmtId="179" fontId="53" fillId="0" borderId="0" applyFont="0" applyFill="0" applyBorder="0" applyAlignment="0" applyProtection="0"/>
    <xf numFmtId="171" fontId="53" fillId="0" borderId="0" applyFont="0" applyFill="0" applyBorder="0" applyAlignment="0" applyProtection="0"/>
    <xf numFmtId="194" fontId="53" fillId="0" borderId="0" applyFont="0" applyFill="0" applyBorder="0" applyAlignment="0" applyProtection="0"/>
    <xf numFmtId="0" fontId="53" fillId="0" borderId="0" applyFont="0" applyFill="0" applyBorder="0" applyAlignment="0" applyProtection="0"/>
    <xf numFmtId="179" fontId="53" fillId="0" borderId="0" applyFont="0" applyFill="0" applyBorder="0" applyAlignment="0" applyProtection="0"/>
    <xf numFmtId="179" fontId="53" fillId="0" borderId="0" applyFont="0" applyFill="0" applyBorder="0" applyAlignment="0" applyProtection="0"/>
    <xf numFmtId="179" fontId="53" fillId="0" borderId="0" applyFont="0" applyFill="0" applyBorder="0" applyAlignment="0" applyProtection="0"/>
    <xf numFmtId="195"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6"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194" fontId="53" fillId="0" borderId="0" applyFont="0" applyFill="0" applyBorder="0" applyAlignment="0" applyProtection="0"/>
    <xf numFmtId="43" fontId="53" fillId="0" borderId="0" applyFont="0" applyFill="0" applyBorder="0" applyAlignment="0" applyProtection="0"/>
    <xf numFmtId="171"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194"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194" fontId="53" fillId="0" borderId="0" applyFont="0" applyFill="0" applyBorder="0" applyAlignment="0" applyProtection="0"/>
    <xf numFmtId="197"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196" fontId="53" fillId="0" borderId="0" applyFont="0" applyFill="0" applyBorder="0" applyAlignment="0" applyProtection="0"/>
    <xf numFmtId="171" fontId="53" fillId="0" borderId="0" applyFont="0" applyFill="0" applyBorder="0" applyAlignment="0" applyProtection="0"/>
    <xf numFmtId="196" fontId="53" fillId="0" borderId="0" applyFont="0" applyFill="0" applyBorder="0" applyAlignment="0" applyProtection="0"/>
    <xf numFmtId="43" fontId="53" fillId="0" borderId="0" applyFont="0" applyFill="0" applyBorder="0" applyAlignment="0" applyProtection="0"/>
    <xf numFmtId="194" fontId="53" fillId="0" borderId="0" applyFont="0" applyFill="0" applyBorder="0" applyAlignment="0" applyProtection="0"/>
    <xf numFmtId="195" fontId="53" fillId="0" borderId="0" applyFont="0" applyFill="0" applyBorder="0" applyAlignment="0" applyProtection="0"/>
    <xf numFmtId="194" fontId="53" fillId="0" borderId="0" applyFont="0" applyFill="0" applyBorder="0" applyAlignment="0" applyProtection="0"/>
    <xf numFmtId="43" fontId="53" fillId="0" borderId="0" applyFont="0" applyFill="0" applyBorder="0" applyAlignment="0" applyProtection="0"/>
    <xf numFmtId="179" fontId="53" fillId="0" borderId="0" applyFont="0" applyFill="0" applyBorder="0" applyAlignment="0" applyProtection="0"/>
    <xf numFmtId="196" fontId="53" fillId="0" borderId="0" applyFont="0" applyFill="0" applyBorder="0" applyAlignment="0" applyProtection="0"/>
    <xf numFmtId="182" fontId="53" fillId="0" borderId="0" applyFont="0" applyFill="0" applyBorder="0" applyAlignment="0" applyProtection="0"/>
    <xf numFmtId="43" fontId="53" fillId="0" borderId="0" applyFont="0" applyFill="0" applyBorder="0" applyAlignment="0" applyProtection="0"/>
    <xf numFmtId="182" fontId="53" fillId="0" borderId="0" applyFont="0" applyFill="0" applyBorder="0" applyAlignment="0" applyProtection="0"/>
    <xf numFmtId="194" fontId="53" fillId="0" borderId="0" applyFont="0" applyFill="0" applyBorder="0" applyAlignment="0" applyProtection="0"/>
    <xf numFmtId="182" fontId="53" fillId="0" borderId="0" applyFont="0" applyFill="0" applyBorder="0" applyAlignment="0" applyProtection="0"/>
    <xf numFmtId="194" fontId="53" fillId="0" borderId="0" applyFont="0" applyFill="0" applyBorder="0" applyAlignment="0" applyProtection="0"/>
    <xf numFmtId="198" fontId="53" fillId="0" borderId="0" applyFont="0" applyFill="0" applyBorder="0" applyAlignment="0" applyProtection="0"/>
    <xf numFmtId="197" fontId="53" fillId="0" borderId="0" applyFont="0" applyFill="0" applyBorder="0" applyAlignment="0" applyProtection="0"/>
    <xf numFmtId="199" fontId="53" fillId="0" borderId="0" applyFont="0" applyFill="0" applyBorder="0" applyAlignment="0" applyProtection="0"/>
    <xf numFmtId="179" fontId="53" fillId="0" borderId="0" applyFont="0" applyFill="0" applyBorder="0" applyAlignment="0" applyProtection="0"/>
    <xf numFmtId="196" fontId="53" fillId="0" borderId="0" applyFont="0" applyFill="0" applyBorder="0" applyAlignment="0" applyProtection="0"/>
    <xf numFmtId="179"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195" fontId="53" fillId="0" borderId="0" applyFont="0" applyFill="0" applyBorder="0" applyAlignment="0" applyProtection="0"/>
    <xf numFmtId="194" fontId="53" fillId="0" borderId="0" applyFont="0" applyFill="0" applyBorder="0" applyAlignment="0" applyProtection="0"/>
    <xf numFmtId="180" fontId="41" fillId="0" borderId="0" applyFont="0" applyFill="0" applyBorder="0" applyAlignment="0" applyProtection="0"/>
    <xf numFmtId="183" fontId="41"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83" fontId="41"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80" fontId="41" fillId="0" borderId="0" applyFont="0" applyFill="0" applyBorder="0" applyAlignment="0" applyProtection="0"/>
    <xf numFmtId="191" fontId="41" fillId="0" borderId="0" applyFont="0" applyFill="0" applyBorder="0" applyAlignment="0" applyProtection="0"/>
    <xf numFmtId="183" fontId="41" fillId="0" borderId="0" applyFont="0" applyFill="0" applyBorder="0" applyAlignment="0" applyProtection="0"/>
    <xf numFmtId="179" fontId="41" fillId="0" borderId="0" applyFont="0" applyFill="0" applyBorder="0" applyAlignment="0" applyProtection="0"/>
    <xf numFmtId="179" fontId="41" fillId="0" borderId="0" applyFont="0" applyFill="0" applyBorder="0" applyAlignment="0" applyProtection="0"/>
    <xf numFmtId="192" fontId="41" fillId="0" borderId="0" applyFont="0" applyFill="0" applyBorder="0" applyAlignment="0" applyProtection="0"/>
    <xf numFmtId="192" fontId="41" fillId="0" borderId="0" applyFont="0" applyFill="0" applyBorder="0" applyAlignment="0" applyProtection="0"/>
    <xf numFmtId="0" fontId="45" fillId="0" borderId="0"/>
    <xf numFmtId="190" fontId="5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2" fontId="53" fillId="0" borderId="0" applyFont="0" applyFill="0" applyBorder="0" applyAlignment="0" applyProtection="0"/>
    <xf numFmtId="0" fontId="54" fillId="0" borderId="0">
      <alignment vertical="top"/>
    </xf>
    <xf numFmtId="0" fontId="54" fillId="0" borderId="0">
      <alignment vertical="top"/>
    </xf>
    <xf numFmtId="0" fontId="55" fillId="0" borderId="0">
      <alignment vertical="top"/>
    </xf>
    <xf numFmtId="0" fontId="54" fillId="0" borderId="0">
      <alignment vertical="top"/>
    </xf>
    <xf numFmtId="0" fontId="54" fillId="0" borderId="0">
      <alignment vertical="top"/>
    </xf>
    <xf numFmtId="0" fontId="54" fillId="0" borderId="0">
      <alignment vertical="top"/>
    </xf>
    <xf numFmtId="0" fontId="19" fillId="0" borderId="0"/>
    <xf numFmtId="0" fontId="55" fillId="0" borderId="0">
      <alignment vertical="top"/>
    </xf>
    <xf numFmtId="0" fontId="55" fillId="0" borderId="0">
      <alignment vertical="top"/>
    </xf>
    <xf numFmtId="0" fontId="54" fillId="0" borderId="0">
      <alignment vertical="top"/>
    </xf>
    <xf numFmtId="0" fontId="54" fillId="0" borderId="0">
      <alignment vertical="top"/>
    </xf>
    <xf numFmtId="0" fontId="54" fillId="0" borderId="0">
      <alignment vertical="top"/>
    </xf>
    <xf numFmtId="0" fontId="55" fillId="0" borderId="0">
      <alignment vertical="top"/>
    </xf>
    <xf numFmtId="0" fontId="54" fillId="0" borderId="0">
      <alignment vertical="top"/>
    </xf>
    <xf numFmtId="0" fontId="55" fillId="0" borderId="0">
      <alignment vertical="top"/>
    </xf>
    <xf numFmtId="0" fontId="55" fillId="0" borderId="0">
      <alignment vertical="top"/>
    </xf>
    <xf numFmtId="0" fontId="55" fillId="0" borderId="0">
      <alignment vertical="top"/>
    </xf>
    <xf numFmtId="0" fontId="54" fillId="0" borderId="0">
      <alignment vertical="top"/>
    </xf>
    <xf numFmtId="0" fontId="54" fillId="0" borderId="0">
      <alignment vertical="top"/>
    </xf>
    <xf numFmtId="0" fontId="54" fillId="0" borderId="0">
      <alignment vertical="top"/>
    </xf>
    <xf numFmtId="0" fontId="55" fillId="0" borderId="0">
      <alignment vertical="top"/>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191" fontId="30" fillId="0" borderId="0" applyProtection="0"/>
    <xf numFmtId="180" fontId="30" fillId="0" borderId="0" applyProtection="0"/>
    <xf numFmtId="180" fontId="30" fillId="0" borderId="0" applyProtection="0"/>
    <xf numFmtId="0" fontId="42" fillId="0" borderId="0" applyProtection="0"/>
    <xf numFmtId="191" fontId="30" fillId="0" borderId="0" applyProtection="0"/>
    <xf numFmtId="180" fontId="30" fillId="0" borderId="0" applyProtection="0"/>
    <xf numFmtId="180" fontId="30" fillId="0" borderId="0" applyProtection="0"/>
    <xf numFmtId="0" fontId="42" fillId="0" borderId="0" applyProtection="0"/>
    <xf numFmtId="190" fontId="53"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5" fillId="0" borderId="0"/>
    <xf numFmtId="185" fontId="53" fillId="0" borderId="0" applyFont="0" applyFill="0" applyBorder="0" applyAlignment="0" applyProtection="0"/>
    <xf numFmtId="0" fontId="45" fillId="0" borderId="0"/>
    <xf numFmtId="42" fontId="53" fillId="0" borderId="0" applyFont="0" applyFill="0" applyBorder="0" applyAlignment="0" applyProtection="0"/>
    <xf numFmtId="0" fontId="23" fillId="0" borderId="0" applyNumberFormat="0" applyFill="0" applyBorder="0" applyAlignment="0" applyProtection="0"/>
    <xf numFmtId="215" fontId="58" fillId="0" borderId="0" applyFont="0" applyFill="0" applyBorder="0" applyAlignment="0" applyProtection="0"/>
    <xf numFmtId="216" fontId="59" fillId="0" borderId="0" applyFont="0" applyFill="0" applyBorder="0" applyAlignment="0" applyProtection="0"/>
    <xf numFmtId="217" fontId="59" fillId="0" borderId="0" applyFont="0" applyFill="0" applyBorder="0" applyAlignment="0" applyProtection="0"/>
    <xf numFmtId="0" fontId="33" fillId="0" borderId="0"/>
    <xf numFmtId="0" fontId="60" fillId="0" borderId="0"/>
    <xf numFmtId="0" fontId="60" fillId="0" borderId="0"/>
    <xf numFmtId="0" fontId="60" fillId="0" borderId="0"/>
    <xf numFmtId="0" fontId="24" fillId="0" borderId="0"/>
    <xf numFmtId="1" fontId="61" fillId="0" borderId="1" applyBorder="0" applyAlignment="0">
      <alignment horizontal="center"/>
    </xf>
    <xf numFmtId="1" fontId="61" fillId="0" borderId="1" applyBorder="0" applyAlignment="0">
      <alignment horizontal="center"/>
    </xf>
    <xf numFmtId="0" fontId="62" fillId="0" borderId="0"/>
    <xf numFmtId="0" fontId="19" fillId="0" borderId="0"/>
    <xf numFmtId="0" fontId="19" fillId="0" borderId="0"/>
    <xf numFmtId="0" fontId="63" fillId="0" borderId="0"/>
    <xf numFmtId="0" fontId="62" fillId="0" borderId="0" applyProtection="0"/>
    <xf numFmtId="3" fontId="43" fillId="0" borderId="1"/>
    <xf numFmtId="3" fontId="43" fillId="0" borderId="1"/>
    <xf numFmtId="3" fontId="43" fillId="0" borderId="1"/>
    <xf numFmtId="3" fontId="43" fillId="0" borderId="1"/>
    <xf numFmtId="215" fontId="58" fillId="0" borderId="0" applyFont="0" applyFill="0" applyBorder="0" applyAlignment="0" applyProtection="0"/>
    <xf numFmtId="0" fontId="64" fillId="4" borderId="0"/>
    <xf numFmtId="0" fontId="64" fillId="4" borderId="0"/>
    <xf numFmtId="0" fontId="65" fillId="4" borderId="0"/>
    <xf numFmtId="0" fontId="64" fillId="4" borderId="0"/>
    <xf numFmtId="0" fontId="64" fillId="5" borderId="0"/>
    <xf numFmtId="0" fontId="64" fillId="4" borderId="0"/>
    <xf numFmtId="215" fontId="58" fillId="0" borderId="0" applyFont="0" applyFill="0" applyBorder="0" applyAlignment="0" applyProtection="0"/>
    <xf numFmtId="0" fontId="64"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215" fontId="58" fillId="0" borderId="0" applyFont="0" applyFill="0" applyBorder="0" applyAlignment="0" applyProtection="0"/>
    <xf numFmtId="215" fontId="58" fillId="0" borderId="0" applyFont="0" applyFill="0" applyBorder="0" applyAlignment="0" applyProtection="0"/>
    <xf numFmtId="215" fontId="58" fillId="0" borderId="0" applyFont="0" applyFill="0" applyBorder="0" applyAlignment="0" applyProtection="0"/>
    <xf numFmtId="215" fontId="58" fillId="0" borderId="0" applyFont="0" applyFill="0" applyBorder="0" applyAlignment="0" applyProtection="0"/>
    <xf numFmtId="0" fontId="31" fillId="4" borderId="0"/>
    <xf numFmtId="0" fontId="31" fillId="4" borderId="0"/>
    <xf numFmtId="0" fontId="64"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6" fillId="0" borderId="8" applyFont="0" applyAlignment="0">
      <alignment horizontal="left"/>
    </xf>
    <xf numFmtId="0" fontId="66" fillId="0" borderId="8" applyFont="0" applyAlignment="0">
      <alignment horizontal="left"/>
    </xf>
    <xf numFmtId="0" fontId="66" fillId="0" borderId="8" applyFont="0" applyAlignment="0">
      <alignment horizontal="left"/>
    </xf>
    <xf numFmtId="0" fontId="64" fillId="5" borderId="0"/>
    <xf numFmtId="0" fontId="67" fillId="0" borderId="0" applyFont="0" applyFill="0" applyBorder="0" applyAlignment="0">
      <alignment horizontal="left"/>
    </xf>
    <xf numFmtId="0" fontId="64" fillId="4" borderId="0"/>
    <xf numFmtId="0" fontId="67" fillId="0" borderId="0" applyFont="0" applyFill="0" applyBorder="0" applyAlignment="0">
      <alignment horizontal="left"/>
    </xf>
    <xf numFmtId="0" fontId="66" fillId="0" borderId="8" applyFont="0" applyAlignment="0">
      <alignment horizontal="left"/>
    </xf>
    <xf numFmtId="0" fontId="66" fillId="0" borderId="8" applyFont="0" applyAlignment="0">
      <alignment horizontal="left"/>
    </xf>
    <xf numFmtId="0" fontId="66" fillId="0" borderId="8" applyFont="0" applyAlignment="0">
      <alignment horizontal="left"/>
    </xf>
    <xf numFmtId="0" fontId="64"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215" fontId="58" fillId="0" borderId="0" applyFont="0" applyFill="0" applyBorder="0" applyAlignment="0" applyProtection="0"/>
    <xf numFmtId="0" fontId="64" fillId="4" borderId="0"/>
    <xf numFmtId="0" fontId="64" fillId="4" borderId="0"/>
    <xf numFmtId="0" fontId="64" fillId="4" borderId="0"/>
    <xf numFmtId="0" fontId="68" fillId="0" borderId="1" applyNumberFormat="0" applyFont="0" applyBorder="0">
      <alignment horizontal="left" indent="2"/>
    </xf>
    <xf numFmtId="0" fontId="68" fillId="0" borderId="1" applyNumberFormat="0" applyFont="0" applyBorder="0">
      <alignment horizontal="left" indent="2"/>
    </xf>
    <xf numFmtId="0" fontId="67" fillId="0" borderId="0" applyFont="0" applyFill="0" applyBorder="0" applyAlignment="0">
      <alignment horizontal="left"/>
    </xf>
    <xf numFmtId="0" fontId="67" fillId="0" borderId="0" applyFont="0" applyFill="0" applyBorder="0" applyAlignment="0">
      <alignment horizontal="left"/>
    </xf>
    <xf numFmtId="0" fontId="68" fillId="0" borderId="1" applyNumberFormat="0" applyFont="0" applyBorder="0">
      <alignment horizontal="left" indent="2"/>
    </xf>
    <xf numFmtId="0" fontId="68" fillId="0" borderId="1" applyNumberFormat="0" applyFont="0" applyBorder="0">
      <alignment horizontal="left" indent="2"/>
    </xf>
    <xf numFmtId="0" fontId="69" fillId="0" borderId="0"/>
    <xf numFmtId="0" fontId="70" fillId="3" borderId="15" applyFont="0" applyFill="0" applyAlignment="0">
      <alignment vertical="center" wrapText="1"/>
    </xf>
    <xf numFmtId="9" fontId="71" fillId="0" borderId="0" applyBorder="0" applyAlignment="0" applyProtection="0"/>
    <xf numFmtId="0" fontId="72" fillId="4" borderId="0"/>
    <xf numFmtId="0" fontId="65" fillId="4" borderId="0"/>
    <xf numFmtId="0" fontId="72" fillId="5" borderId="0"/>
    <xf numFmtId="0" fontId="72"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31" fillId="4" borderId="0"/>
    <xf numFmtId="0" fontId="31"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72" fillId="5" borderId="0"/>
    <xf numFmtId="0" fontId="72"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72" fillId="4" borderId="0"/>
    <xf numFmtId="0" fontId="72" fillId="4" borderId="0"/>
    <xf numFmtId="0" fontId="68" fillId="0" borderId="1" applyNumberFormat="0" applyFont="0" applyBorder="0" applyAlignment="0">
      <alignment horizontal="center"/>
    </xf>
    <xf numFmtId="0" fontId="68" fillId="0" borderId="1" applyNumberFormat="0" applyFont="0" applyBorder="0" applyAlignment="0">
      <alignment horizontal="center"/>
    </xf>
    <xf numFmtId="0" fontId="68" fillId="0" borderId="1" applyNumberFormat="0" applyFont="0" applyBorder="0" applyAlignment="0">
      <alignment horizontal="center"/>
    </xf>
    <xf numFmtId="0" fontId="68" fillId="0" borderId="1" applyNumberFormat="0" applyFont="0" applyBorder="0" applyAlignment="0">
      <alignment horizontal="center"/>
    </xf>
    <xf numFmtId="0" fontId="73" fillId="6" borderId="0" applyNumberFormat="0" applyBorder="0" applyAlignment="0" applyProtection="0"/>
    <xf numFmtId="0" fontId="73" fillId="7" borderId="0" applyNumberFormat="0" applyBorder="0" applyAlignment="0" applyProtection="0"/>
    <xf numFmtId="0" fontId="73" fillId="8" borderId="0" applyNumberFormat="0" applyBorder="0" applyAlignment="0" applyProtection="0"/>
    <xf numFmtId="0" fontId="73" fillId="9" borderId="0" applyNumberFormat="0" applyBorder="0" applyAlignment="0" applyProtection="0"/>
    <xf numFmtId="0" fontId="73" fillId="10" borderId="0" applyNumberFormat="0" applyBorder="0" applyAlignment="0" applyProtection="0"/>
    <xf numFmtId="0" fontId="73" fillId="11"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19" fillId="0" borderId="0"/>
    <xf numFmtId="0" fontId="74" fillId="4" borderId="0"/>
    <xf numFmtId="0" fontId="65" fillId="4" borderId="0"/>
    <xf numFmtId="0" fontId="74" fillId="5" borderId="0"/>
    <xf numFmtId="0" fontId="74"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31" fillId="4" borderId="0"/>
    <xf numFmtId="0" fontId="31"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74" fillId="5" borderId="0"/>
    <xf numFmtId="0" fontId="74"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74" fillId="4" borderId="0"/>
    <xf numFmtId="0" fontId="75" fillId="0" borderId="0">
      <alignment wrapText="1"/>
    </xf>
    <xf numFmtId="0" fontId="65" fillId="0" borderId="0">
      <alignment wrapText="1"/>
    </xf>
    <xf numFmtId="0" fontId="7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31" fillId="0" borderId="0">
      <alignment wrapText="1"/>
    </xf>
    <xf numFmtId="0" fontId="31"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7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75" fillId="0" borderId="0">
      <alignment wrapText="1"/>
    </xf>
    <xf numFmtId="0" fontId="73" fillId="12" borderId="0" applyNumberFormat="0" applyBorder="0" applyAlignment="0" applyProtection="0"/>
    <xf numFmtId="0" fontId="73" fillId="13" borderId="0" applyNumberFormat="0" applyBorder="0" applyAlignment="0" applyProtection="0"/>
    <xf numFmtId="0" fontId="73" fillId="14" borderId="0" applyNumberFormat="0" applyBorder="0" applyAlignment="0" applyProtection="0"/>
    <xf numFmtId="0" fontId="73" fillId="9" borderId="0" applyNumberFormat="0" applyBorder="0" applyAlignment="0" applyProtection="0"/>
    <xf numFmtId="0" fontId="73" fillId="12" borderId="0" applyNumberFormat="0" applyBorder="0" applyAlignment="0" applyProtection="0"/>
    <xf numFmtId="0" fontId="73" fillId="15"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2" borderId="0" applyNumberFormat="0" applyBorder="0" applyAlignment="0" applyProtection="0"/>
    <xf numFmtId="0" fontId="25" fillId="15" borderId="0" applyNumberFormat="0" applyBorder="0" applyAlignment="0" applyProtection="0"/>
    <xf numFmtId="164" fontId="76" fillId="0" borderId="7" applyNumberFormat="0" applyFont="0" applyBorder="0" applyAlignment="0">
      <alignment horizontal="center"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31" fillId="0" borderId="0"/>
    <xf numFmtId="0" fontId="3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77" fillId="16" borderId="0" applyNumberFormat="0" applyBorder="0" applyAlignment="0" applyProtection="0"/>
    <xf numFmtId="0" fontId="77" fillId="13" borderId="0" applyNumberFormat="0" applyBorder="0" applyAlignment="0" applyProtection="0"/>
    <xf numFmtId="0" fontId="77" fillId="14" borderId="0" applyNumberFormat="0" applyBorder="0" applyAlignment="0" applyProtection="0"/>
    <xf numFmtId="0" fontId="77" fillId="17" borderId="0" applyNumberFormat="0" applyBorder="0" applyAlignment="0" applyProtection="0"/>
    <xf numFmtId="0" fontId="77" fillId="18" borderId="0" applyNumberFormat="0" applyBorder="0" applyAlignment="0" applyProtection="0"/>
    <xf numFmtId="0" fontId="77" fillId="19" borderId="0" applyNumberFormat="0" applyBorder="0" applyAlignment="0" applyProtection="0"/>
    <xf numFmtId="0" fontId="78" fillId="16" borderId="0" applyNumberFormat="0" applyBorder="0" applyAlignment="0" applyProtection="0"/>
    <xf numFmtId="0" fontId="78" fillId="13" borderId="0" applyNumberFormat="0" applyBorder="0" applyAlignment="0" applyProtection="0"/>
    <xf numFmtId="0" fontId="78" fillId="14" borderId="0" applyNumberFormat="0" applyBorder="0" applyAlignment="0" applyProtection="0"/>
    <xf numFmtId="0" fontId="78" fillId="17" borderId="0" applyNumberFormat="0" applyBorder="0" applyAlignment="0" applyProtection="0"/>
    <xf numFmtId="0" fontId="78" fillId="18" borderId="0" applyNumberFormat="0" applyBorder="0" applyAlignment="0" applyProtection="0"/>
    <xf numFmtId="0" fontId="78" fillId="19" borderId="0" applyNumberFormat="0" applyBorder="0" applyAlignment="0" applyProtection="0"/>
    <xf numFmtId="0" fontId="79" fillId="0" borderId="0"/>
    <xf numFmtId="0" fontId="79" fillId="0" borderId="0"/>
    <xf numFmtId="0" fontId="79" fillId="0" borderId="0"/>
    <xf numFmtId="0" fontId="79" fillId="0" borderId="0"/>
    <xf numFmtId="0" fontId="79" fillId="0" borderId="0"/>
    <xf numFmtId="0" fontId="79" fillId="0" borderId="0"/>
    <xf numFmtId="0" fontId="77" fillId="20" borderId="0" applyNumberFormat="0" applyBorder="0" applyAlignment="0" applyProtection="0"/>
    <xf numFmtId="0" fontId="77" fillId="21" borderId="0" applyNumberFormat="0" applyBorder="0" applyAlignment="0" applyProtection="0"/>
    <xf numFmtId="0" fontId="77" fillId="22" borderId="0" applyNumberFormat="0" applyBorder="0" applyAlignment="0" applyProtection="0"/>
    <xf numFmtId="0" fontId="77" fillId="17" borderId="0" applyNumberFormat="0" applyBorder="0" applyAlignment="0" applyProtection="0"/>
    <xf numFmtId="0" fontId="77" fillId="18" borderId="0" applyNumberFormat="0" applyBorder="0" applyAlignment="0" applyProtection="0"/>
    <xf numFmtId="0" fontId="77" fillId="23" borderId="0" applyNumberFormat="0" applyBorder="0" applyAlignment="0" applyProtection="0"/>
    <xf numFmtId="218" fontId="19" fillId="0" borderId="0" applyFont="0" applyFill="0" applyBorder="0" applyAlignment="0" applyProtection="0"/>
    <xf numFmtId="0" fontId="28" fillId="0" borderId="0" applyFont="0" applyFill="0" applyBorder="0" applyAlignment="0" applyProtection="0"/>
    <xf numFmtId="219" fontId="41" fillId="0" borderId="0" applyFont="0" applyFill="0" applyBorder="0" applyAlignment="0" applyProtection="0"/>
    <xf numFmtId="220" fontId="19" fillId="0" borderId="0" applyFont="0" applyFill="0" applyBorder="0" applyAlignment="0" applyProtection="0"/>
    <xf numFmtId="0" fontId="28" fillId="0" borderId="0" applyFont="0" applyFill="0" applyBorder="0" applyAlignment="0" applyProtection="0"/>
    <xf numFmtId="220" fontId="19" fillId="0" borderId="0" applyFont="0" applyFill="0" applyBorder="0" applyAlignment="0" applyProtection="0"/>
    <xf numFmtId="0" fontId="80" fillId="0" borderId="0">
      <alignment horizontal="center" wrapText="1"/>
      <protection locked="0"/>
    </xf>
    <xf numFmtId="0" fontId="80" fillId="0" borderId="0">
      <alignment horizontal="center" wrapText="1"/>
      <protection locked="0"/>
    </xf>
    <xf numFmtId="0" fontId="81" fillId="0" borderId="0" applyNumberFormat="0" applyBorder="0" applyAlignment="0">
      <alignment horizontal="center"/>
    </xf>
    <xf numFmtId="207" fontId="82" fillId="0" borderId="0" applyFont="0" applyFill="0" applyBorder="0" applyAlignment="0" applyProtection="0"/>
    <xf numFmtId="221" fontId="31" fillId="0" borderId="0" applyFont="0" applyFill="0" applyBorder="0" applyAlignment="0" applyProtection="0"/>
    <xf numFmtId="193" fontId="82" fillId="0" borderId="0" applyFont="0" applyFill="0" applyBorder="0" applyAlignment="0" applyProtection="0"/>
    <xf numFmtId="222" fontId="31" fillId="0" borderId="0" applyFont="0" applyFill="0" applyBorder="0" applyAlignment="0" applyProtection="0"/>
    <xf numFmtId="180" fontId="41" fillId="0" borderId="0" applyFont="0" applyFill="0" applyBorder="0" applyAlignment="0" applyProtection="0"/>
    <xf numFmtId="183" fontId="41" fillId="0" borderId="0" applyFont="0" applyFill="0" applyBorder="0" applyAlignment="0" applyProtection="0"/>
    <xf numFmtId="0" fontId="83" fillId="7" borderId="0" applyNumberFormat="0" applyBorder="0" applyAlignment="0" applyProtection="0"/>
    <xf numFmtId="0" fontId="84" fillId="0" borderId="0" applyNumberFormat="0" applyFill="0" applyBorder="0" applyAlignment="0" applyProtection="0"/>
    <xf numFmtId="0" fontId="85" fillId="0" borderId="0"/>
    <xf numFmtId="0" fontId="24" fillId="0" borderId="0"/>
    <xf numFmtId="0" fontId="86" fillId="0" borderId="0"/>
    <xf numFmtId="0" fontId="65" fillId="0" borderId="0"/>
    <xf numFmtId="0" fontId="87" fillId="0" borderId="0"/>
    <xf numFmtId="223" fontId="31" fillId="0" borderId="0" applyFill="0" applyBorder="0" applyAlignment="0"/>
    <xf numFmtId="224" fontId="31" fillId="0" borderId="0" applyFill="0" applyBorder="0" applyAlignment="0"/>
    <xf numFmtId="225" fontId="24"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7" fontId="88" fillId="0" borderId="0" applyFill="0" applyBorder="0" applyAlignment="0"/>
    <xf numFmtId="228" fontId="19" fillId="0" borderId="0" applyFill="0" applyBorder="0" applyAlignment="0"/>
    <xf numFmtId="228" fontId="19" fillId="0" borderId="0" applyFill="0" applyBorder="0" applyAlignment="0"/>
    <xf numFmtId="228" fontId="19" fillId="0" borderId="0" applyFill="0" applyBorder="0" applyAlignment="0"/>
    <xf numFmtId="228" fontId="19" fillId="0" borderId="0" applyFill="0" applyBorder="0" applyAlignment="0"/>
    <xf numFmtId="228" fontId="19" fillId="0" borderId="0" applyFill="0" applyBorder="0" applyAlignment="0"/>
    <xf numFmtId="228" fontId="19" fillId="0" borderId="0" applyFill="0" applyBorder="0" applyAlignment="0"/>
    <xf numFmtId="228" fontId="19" fillId="0" borderId="0" applyFill="0" applyBorder="0" applyAlignment="0"/>
    <xf numFmtId="228" fontId="19" fillId="0" borderId="0" applyFill="0" applyBorder="0" applyAlignment="0"/>
    <xf numFmtId="228" fontId="19" fillId="0" borderId="0" applyFill="0" applyBorder="0" applyAlignment="0"/>
    <xf numFmtId="228" fontId="19" fillId="0" borderId="0" applyFill="0" applyBorder="0" applyAlignment="0"/>
    <xf numFmtId="228" fontId="19" fillId="0" borderId="0" applyFill="0" applyBorder="0" applyAlignment="0"/>
    <xf numFmtId="228" fontId="19" fillId="0" borderId="0" applyFill="0" applyBorder="0" applyAlignment="0"/>
    <xf numFmtId="228" fontId="19" fillId="0" borderId="0" applyFill="0" applyBorder="0" applyAlignment="0"/>
    <xf numFmtId="228" fontId="19" fillId="0" borderId="0" applyFill="0" applyBorder="0" applyAlignment="0"/>
    <xf numFmtId="228" fontId="19" fillId="0" borderId="0" applyFill="0" applyBorder="0" applyAlignment="0"/>
    <xf numFmtId="229" fontId="24" fillId="0" borderId="0" applyFill="0" applyBorder="0" applyAlignment="0"/>
    <xf numFmtId="230" fontId="19" fillId="0" borderId="0" applyFill="0" applyBorder="0" applyAlignment="0"/>
    <xf numFmtId="230" fontId="19" fillId="0" borderId="0" applyFill="0" applyBorder="0" applyAlignment="0"/>
    <xf numFmtId="230" fontId="19" fillId="0" borderId="0" applyFill="0" applyBorder="0" applyAlignment="0"/>
    <xf numFmtId="230" fontId="19" fillId="0" borderId="0" applyFill="0" applyBorder="0" applyAlignment="0"/>
    <xf numFmtId="230" fontId="19" fillId="0" borderId="0" applyFill="0" applyBorder="0" applyAlignment="0"/>
    <xf numFmtId="230" fontId="19" fillId="0" borderId="0" applyFill="0" applyBorder="0" applyAlignment="0"/>
    <xf numFmtId="230" fontId="19" fillId="0" borderId="0" applyFill="0" applyBorder="0" applyAlignment="0"/>
    <xf numFmtId="230" fontId="19" fillId="0" borderId="0" applyFill="0" applyBorder="0" applyAlignment="0"/>
    <xf numFmtId="230" fontId="19" fillId="0" borderId="0" applyFill="0" applyBorder="0" applyAlignment="0"/>
    <xf numFmtId="230" fontId="19" fillId="0" borderId="0" applyFill="0" applyBorder="0" applyAlignment="0"/>
    <xf numFmtId="230" fontId="19" fillId="0" borderId="0" applyFill="0" applyBorder="0" applyAlignment="0"/>
    <xf numFmtId="230" fontId="19" fillId="0" borderId="0" applyFill="0" applyBorder="0" applyAlignment="0"/>
    <xf numFmtId="230" fontId="19" fillId="0" borderId="0" applyFill="0" applyBorder="0" applyAlignment="0"/>
    <xf numFmtId="230" fontId="19" fillId="0" borderId="0" applyFill="0" applyBorder="0" applyAlignment="0"/>
    <xf numFmtId="230" fontId="19" fillId="0" borderId="0" applyFill="0" applyBorder="0" applyAlignment="0"/>
    <xf numFmtId="231" fontId="24" fillId="0" borderId="0" applyFill="0" applyBorder="0" applyAlignment="0"/>
    <xf numFmtId="232" fontId="19" fillId="0" borderId="0" applyFill="0" applyBorder="0" applyAlignment="0"/>
    <xf numFmtId="232" fontId="19" fillId="0" borderId="0" applyFill="0" applyBorder="0" applyAlignment="0"/>
    <xf numFmtId="232" fontId="19" fillId="0" borderId="0" applyFill="0" applyBorder="0" applyAlignment="0"/>
    <xf numFmtId="232" fontId="19" fillId="0" borderId="0" applyFill="0" applyBorder="0" applyAlignment="0"/>
    <xf numFmtId="232" fontId="19" fillId="0" borderId="0" applyFill="0" applyBorder="0" applyAlignment="0"/>
    <xf numFmtId="232" fontId="19" fillId="0" borderId="0" applyFill="0" applyBorder="0" applyAlignment="0"/>
    <xf numFmtId="232" fontId="19" fillId="0" borderId="0" applyFill="0" applyBorder="0" applyAlignment="0"/>
    <xf numFmtId="232" fontId="19" fillId="0" borderId="0" applyFill="0" applyBorder="0" applyAlignment="0"/>
    <xf numFmtId="232" fontId="19" fillId="0" borderId="0" applyFill="0" applyBorder="0" applyAlignment="0"/>
    <xf numFmtId="232" fontId="19" fillId="0" borderId="0" applyFill="0" applyBorder="0" applyAlignment="0"/>
    <xf numFmtId="232" fontId="19" fillId="0" borderId="0" applyFill="0" applyBorder="0" applyAlignment="0"/>
    <xf numFmtId="232" fontId="19" fillId="0" borderId="0" applyFill="0" applyBorder="0" applyAlignment="0"/>
    <xf numFmtId="232" fontId="19" fillId="0" borderId="0" applyFill="0" applyBorder="0" applyAlignment="0"/>
    <xf numFmtId="232" fontId="19" fillId="0" borderId="0" applyFill="0" applyBorder="0" applyAlignment="0"/>
    <xf numFmtId="232" fontId="19" fillId="0" borderId="0" applyFill="0" applyBorder="0" applyAlignment="0"/>
    <xf numFmtId="233" fontId="24"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5" fontId="24"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25" fontId="24"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0" fontId="89" fillId="24" borderId="16" applyNumberFormat="0" applyAlignment="0" applyProtection="0"/>
    <xf numFmtId="0" fontId="90" fillId="0" borderId="0"/>
    <xf numFmtId="0" fontId="91" fillId="0" borderId="0"/>
    <xf numFmtId="0" fontId="92" fillId="0" borderId="0" applyFill="0" applyBorder="0" applyProtection="0">
      <alignment horizontal="center"/>
      <protection locked="0"/>
    </xf>
    <xf numFmtId="237" fontId="53" fillId="0" borderId="0" applyFont="0" applyFill="0" applyBorder="0" applyAlignment="0" applyProtection="0"/>
    <xf numFmtId="0" fontId="93" fillId="25" borderId="17" applyNumberFormat="0" applyAlignment="0" applyProtection="0"/>
    <xf numFmtId="164" fontId="62" fillId="0" borderId="0" applyFont="0" applyFill="0" applyBorder="0" applyAlignment="0" applyProtection="0"/>
    <xf numFmtId="4" fontId="94" fillId="0" borderId="0" applyAlignment="0"/>
    <xf numFmtId="1" fontId="95" fillId="0" borderId="4" applyBorder="0"/>
    <xf numFmtId="0" fontId="96" fillId="0" borderId="3">
      <alignment horizontal="center"/>
    </xf>
    <xf numFmtId="238" fontId="97" fillId="0" borderId="0"/>
    <xf numFmtId="238" fontId="97" fillId="0" borderId="0"/>
    <xf numFmtId="238" fontId="97" fillId="0" borderId="0"/>
    <xf numFmtId="238" fontId="97" fillId="0" borderId="0"/>
    <xf numFmtId="238" fontId="97" fillId="0" borderId="0"/>
    <xf numFmtId="238" fontId="97" fillId="0" borderId="0"/>
    <xf numFmtId="238" fontId="97" fillId="0" borderId="0"/>
    <xf numFmtId="238" fontId="97" fillId="0" borderId="0"/>
    <xf numFmtId="239" fontId="19" fillId="0" borderId="0" applyFont="0" applyFill="0" applyBorder="0" applyAlignment="0" applyProtection="0"/>
    <xf numFmtId="239" fontId="19" fillId="0" borderId="0" applyFont="0" applyFill="0" applyBorder="0" applyAlignment="0" applyProtection="0"/>
    <xf numFmtId="239" fontId="19" fillId="0" borderId="0" applyFont="0" applyFill="0" applyBorder="0" applyAlignment="0" applyProtection="0"/>
    <xf numFmtId="239" fontId="19" fillId="0" borderId="0" applyFont="0" applyFill="0" applyBorder="0" applyAlignment="0" applyProtection="0"/>
    <xf numFmtId="239" fontId="19" fillId="0" borderId="0" applyFont="0" applyFill="0" applyBorder="0" applyAlignment="0" applyProtection="0"/>
    <xf numFmtId="239" fontId="19" fillId="0" borderId="0" applyFont="0" applyFill="0" applyBorder="0" applyAlignment="0" applyProtection="0"/>
    <xf numFmtId="239" fontId="19" fillId="0" borderId="0" applyFont="0" applyFill="0" applyBorder="0" applyAlignment="0" applyProtection="0"/>
    <xf numFmtId="239" fontId="19" fillId="0" borderId="0" applyFont="0" applyFill="0" applyBorder="0" applyAlignment="0" applyProtection="0"/>
    <xf numFmtId="239" fontId="19" fillId="0" borderId="0" applyFont="0" applyFill="0" applyBorder="0" applyAlignment="0" applyProtection="0"/>
    <xf numFmtId="239" fontId="19" fillId="0" borderId="0" applyFont="0" applyFill="0" applyBorder="0" applyAlignment="0" applyProtection="0"/>
    <xf numFmtId="239" fontId="19" fillId="0" borderId="0" applyFont="0" applyFill="0" applyBorder="0" applyAlignment="0" applyProtection="0"/>
    <xf numFmtId="239" fontId="19" fillId="0" borderId="0" applyFont="0" applyFill="0" applyBorder="0" applyAlignment="0" applyProtection="0"/>
    <xf numFmtId="239" fontId="19" fillId="0" borderId="0" applyFont="0" applyFill="0" applyBorder="0" applyAlignment="0" applyProtection="0"/>
    <xf numFmtId="239" fontId="19" fillId="0" borderId="0" applyFont="0" applyFill="0" applyBorder="0" applyAlignment="0" applyProtection="0"/>
    <xf numFmtId="239" fontId="19" fillId="0" borderId="0" applyFont="0" applyFill="0" applyBorder="0" applyAlignment="0" applyProtection="0"/>
    <xf numFmtId="41" fontId="19" fillId="0" borderId="0" applyFont="0" applyFill="0" applyBorder="0" applyAlignment="0" applyProtection="0"/>
    <xf numFmtId="41" fontId="98"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205"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240" fontId="30" fillId="0" borderId="0" applyProtection="0"/>
    <xf numFmtId="240" fontId="30" fillId="0" borderId="0" applyProtection="0"/>
    <xf numFmtId="205"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6" fontId="30" fillId="0" borderId="0" applyFont="0" applyFill="0" applyBorder="0" applyAlignment="0" applyProtection="0"/>
    <xf numFmtId="179" fontId="30" fillId="0" borderId="0" applyFont="0" applyFill="0" applyBorder="0" applyAlignment="0" applyProtection="0"/>
    <xf numFmtId="41" fontId="25" fillId="0" borderId="0" applyFont="0" applyFill="0" applyBorder="0" applyAlignment="0" applyProtection="0"/>
    <xf numFmtId="178" fontId="30"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233" fontId="24" fillId="0" borderId="0" applyFont="0" applyFill="0" applyBorder="0" applyAlignment="0" applyProtection="0"/>
    <xf numFmtId="234" fontId="19" fillId="0" borderId="0" applyFont="0" applyFill="0" applyBorder="0" applyAlignment="0" applyProtection="0"/>
    <xf numFmtId="234" fontId="19" fillId="0" borderId="0" applyFont="0" applyFill="0" applyBorder="0" applyAlignment="0" applyProtection="0"/>
    <xf numFmtId="234" fontId="19" fillId="0" borderId="0" applyFont="0" applyFill="0" applyBorder="0" applyAlignment="0" applyProtection="0"/>
    <xf numFmtId="234" fontId="19" fillId="0" borderId="0" applyFont="0" applyFill="0" applyBorder="0" applyAlignment="0" applyProtection="0"/>
    <xf numFmtId="234" fontId="19" fillId="0" borderId="0" applyFont="0" applyFill="0" applyBorder="0" applyAlignment="0" applyProtection="0"/>
    <xf numFmtId="234" fontId="19" fillId="0" borderId="0" applyFont="0" applyFill="0" applyBorder="0" applyAlignment="0" applyProtection="0"/>
    <xf numFmtId="234" fontId="19" fillId="0" borderId="0" applyFont="0" applyFill="0" applyBorder="0" applyAlignment="0" applyProtection="0"/>
    <xf numFmtId="234" fontId="19" fillId="0" borderId="0" applyFont="0" applyFill="0" applyBorder="0" applyAlignment="0" applyProtection="0"/>
    <xf numFmtId="234" fontId="19" fillId="0" borderId="0" applyFont="0" applyFill="0" applyBorder="0" applyAlignment="0" applyProtection="0"/>
    <xf numFmtId="234" fontId="19" fillId="0" borderId="0" applyFont="0" applyFill="0" applyBorder="0" applyAlignment="0" applyProtection="0"/>
    <xf numFmtId="234" fontId="19" fillId="0" borderId="0" applyFont="0" applyFill="0" applyBorder="0" applyAlignment="0" applyProtection="0"/>
    <xf numFmtId="234" fontId="19" fillId="0" borderId="0" applyFont="0" applyFill="0" applyBorder="0" applyAlignment="0" applyProtection="0"/>
    <xf numFmtId="234" fontId="19" fillId="0" borderId="0" applyFont="0" applyFill="0" applyBorder="0" applyAlignment="0" applyProtection="0"/>
    <xf numFmtId="234" fontId="19" fillId="0" borderId="0" applyFont="0" applyFill="0" applyBorder="0" applyAlignment="0" applyProtection="0"/>
    <xf numFmtId="234" fontId="19" fillId="0" borderId="0" applyFont="0" applyFill="0" applyBorder="0" applyAlignment="0" applyProtection="0"/>
    <xf numFmtId="241" fontId="16" fillId="0" borderId="0" applyFont="0" applyFill="0" applyBorder="0" applyAlignment="0" applyProtection="0"/>
    <xf numFmtId="242" fontId="30" fillId="0" borderId="0" applyFont="0" applyFill="0" applyBorder="0" applyAlignment="0" applyProtection="0"/>
    <xf numFmtId="243" fontId="99" fillId="0" borderId="0" applyFont="0" applyFill="0" applyBorder="0" applyAlignment="0" applyProtection="0"/>
    <xf numFmtId="244" fontId="30" fillId="0" borderId="0" applyFont="0" applyFill="0" applyBorder="0" applyAlignment="0" applyProtection="0"/>
    <xf numFmtId="245" fontId="99" fillId="0" borderId="0" applyFont="0" applyFill="0" applyBorder="0" applyAlignment="0" applyProtection="0"/>
    <xf numFmtId="246" fontId="30" fillId="0" borderId="0" applyFont="0" applyFill="0" applyBorder="0" applyAlignment="0" applyProtection="0"/>
    <xf numFmtId="179" fontId="25" fillId="0" borderId="0" applyFont="0" applyFill="0" applyBorder="0" applyAlignment="0" applyProtection="0"/>
    <xf numFmtId="171" fontId="25" fillId="0" borderId="0" applyFont="0" applyFill="0" applyBorder="0" applyAlignment="0" applyProtection="0"/>
    <xf numFmtId="43"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240"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91"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43" fontId="25" fillId="0" borderId="0" applyFont="0" applyFill="0" applyBorder="0" applyAlignment="0" applyProtection="0"/>
    <xf numFmtId="0" fontId="14" fillId="0" borderId="0" applyFont="0" applyFill="0" applyBorder="0" applyAlignment="0" applyProtection="0"/>
    <xf numFmtId="43" fontId="14" fillId="0" borderId="0" applyFont="0" applyFill="0" applyBorder="0" applyAlignment="0" applyProtection="0"/>
    <xf numFmtId="178"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9" fillId="0" borderId="0" applyFont="0" applyFill="0" applyBorder="0" applyAlignment="0" applyProtection="0"/>
    <xf numFmtId="43" fontId="100" fillId="0" borderId="0" applyFont="0" applyFill="0" applyBorder="0" applyAlignment="0" applyProtection="0"/>
    <xf numFmtId="43" fontId="25" fillId="0" borderId="0" applyFont="0" applyFill="0" applyBorder="0" applyAlignment="0" applyProtection="0"/>
    <xf numFmtId="247"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91" fontId="25" fillId="0" borderId="0" applyFont="0" applyFill="0" applyBorder="0" applyAlignment="0" applyProtection="0"/>
    <xf numFmtId="165" fontId="25" fillId="0" borderId="0" applyFont="0" applyFill="0" applyBorder="0" applyAlignment="0" applyProtection="0"/>
    <xf numFmtId="248" fontId="25" fillId="0" borderId="0" applyFont="0" applyFill="0" applyBorder="0" applyAlignment="0" applyProtection="0"/>
    <xf numFmtId="247" fontId="25" fillId="0" borderId="0" applyFont="0" applyFill="0" applyBorder="0" applyAlignment="0" applyProtection="0"/>
    <xf numFmtId="178"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247"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249" fontId="25" fillId="0" borderId="0" applyFont="0" applyFill="0" applyBorder="0" applyAlignment="0" applyProtection="0"/>
    <xf numFmtId="43" fontId="19" fillId="0" borderId="0" applyFont="0" applyFill="0" applyBorder="0" applyAlignment="0" applyProtection="0"/>
    <xf numFmtId="43" fontId="14" fillId="0" borderId="0" applyFont="0" applyFill="0" applyBorder="0" applyAlignment="0" applyProtection="0"/>
    <xf numFmtId="249" fontId="25" fillId="0" borderId="0" applyFont="0" applyFill="0" applyBorder="0" applyAlignment="0" applyProtection="0"/>
    <xf numFmtId="249" fontId="25" fillId="0" borderId="0" applyFont="0" applyFill="0" applyBorder="0" applyAlignment="0" applyProtection="0"/>
    <xf numFmtId="43" fontId="19"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87" fontId="2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9"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43" fontId="19" fillId="0" borderId="0" applyFont="0" applyFill="0" applyBorder="0" applyAlignment="0" applyProtection="0"/>
    <xf numFmtId="250" fontId="7" fillId="0" borderId="0" applyFont="0" applyFill="0" applyBorder="0" applyAlignment="0" applyProtection="0"/>
    <xf numFmtId="43" fontId="10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251"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43" fontId="25" fillId="0" borderId="0" applyFont="0" applyFill="0" applyBorder="0" applyAlignment="0" applyProtection="0"/>
    <xf numFmtId="182"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182"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251" fontId="1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9" fontId="25" fillId="0" borderId="0" applyFont="0" applyFill="0" applyBorder="0" applyAlignment="0" applyProtection="0"/>
    <xf numFmtId="179" fontId="25" fillId="0" borderId="0" applyFont="0" applyFill="0" applyBorder="0" applyAlignment="0" applyProtection="0"/>
    <xf numFmtId="43" fontId="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252" fontId="25" fillId="0" borderId="0" applyFont="0" applyFill="0" applyBorder="0" applyAlignment="0" applyProtection="0"/>
    <xf numFmtId="253" fontId="25" fillId="0" borderId="0" applyFont="0" applyFill="0" applyBorder="0" applyAlignment="0" applyProtection="0"/>
    <xf numFmtId="252" fontId="25" fillId="0" borderId="0" applyFont="0" applyFill="0" applyBorder="0" applyAlignment="0" applyProtection="0"/>
    <xf numFmtId="187"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00"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82" fontId="19" fillId="0" borderId="0" applyFont="0" applyFill="0" applyBorder="0" applyAlignment="0" applyProtection="0"/>
    <xf numFmtId="43" fontId="25" fillId="0" borderId="0" applyFont="0" applyFill="0" applyBorder="0" applyAlignment="0" applyProtection="0"/>
    <xf numFmtId="254" fontId="19" fillId="0" borderId="0" applyFont="0" applyFill="0" applyBorder="0" applyAlignment="0" applyProtection="0"/>
    <xf numFmtId="43" fontId="25" fillId="0" borderId="0" applyFont="0" applyFill="0" applyBorder="0" applyAlignment="0" applyProtection="0"/>
    <xf numFmtId="182" fontId="19" fillId="0" borderId="0" applyFont="0" applyFill="0" applyBorder="0" applyAlignment="0" applyProtection="0"/>
    <xf numFmtId="43" fontId="3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01" fillId="0" borderId="0" applyFont="0" applyFill="0" applyBorder="0" applyAlignment="0" applyProtection="0"/>
    <xf numFmtId="0"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9" fillId="0" borderId="0" applyFont="0" applyFill="0" applyBorder="0" applyAlignment="0" applyProtection="0"/>
    <xf numFmtId="172" fontId="30" fillId="0" borderId="0" applyFont="0" applyFill="0" applyBorder="0" applyAlignment="0" applyProtection="0"/>
    <xf numFmtId="255" fontId="33" fillId="0" borderId="0" applyFont="0" applyFill="0" applyBorder="0" applyAlignment="0" applyProtection="0"/>
    <xf numFmtId="43" fontId="25" fillId="0" borderId="0" applyFont="0" applyFill="0" applyBorder="0" applyAlignment="0" applyProtection="0"/>
    <xf numFmtId="172" fontId="30" fillId="0" borderId="0" applyFont="0" applyFill="0" applyBorder="0" applyAlignment="0" applyProtection="0"/>
    <xf numFmtId="43" fontId="7" fillId="0" borderId="0" applyFont="0" applyFill="0" applyBorder="0" applyAlignment="0" applyProtection="0"/>
    <xf numFmtId="43" fontId="19" fillId="0" borderId="0" applyFont="0" applyFill="0" applyBorder="0" applyAlignment="0" applyProtection="0"/>
    <xf numFmtId="43" fontId="7" fillId="0" borderId="0" applyFont="0" applyFill="0" applyBorder="0" applyAlignment="0" applyProtection="0"/>
    <xf numFmtId="43" fontId="19" fillId="0" borderId="0" applyFont="0" applyFill="0" applyBorder="0" applyAlignment="0" applyProtection="0"/>
    <xf numFmtId="43" fontId="7" fillId="0" borderId="0" applyFont="0" applyFill="0" applyBorder="0" applyAlignment="0" applyProtection="0"/>
    <xf numFmtId="43" fontId="19" fillId="0" borderId="0" applyFont="0" applyFill="0" applyBorder="0" applyAlignment="0" applyProtection="0"/>
    <xf numFmtId="43" fontId="7" fillId="0" borderId="0" applyFont="0" applyFill="0" applyBorder="0" applyAlignment="0" applyProtection="0"/>
    <xf numFmtId="43" fontId="102" fillId="0" borderId="0" applyFont="0" applyFill="0" applyBorder="0" applyAlignment="0" applyProtection="0"/>
    <xf numFmtId="43" fontId="7" fillId="0" borderId="0" applyFont="0" applyFill="0" applyBorder="0" applyAlignment="0" applyProtection="0"/>
    <xf numFmtId="255" fontId="33" fillId="0" borderId="0" applyFont="0" applyFill="0" applyBorder="0" applyAlignment="0" applyProtection="0"/>
    <xf numFmtId="43" fontId="25" fillId="0" borderId="0" applyFont="0" applyFill="0" applyBorder="0" applyAlignment="0" applyProtection="0"/>
    <xf numFmtId="43" fontId="7" fillId="0" borderId="0" applyFont="0" applyFill="0" applyBorder="0" applyAlignment="0" applyProtection="0"/>
    <xf numFmtId="171" fontId="30" fillId="0" borderId="0" applyFont="0" applyFill="0" applyBorder="0" applyAlignment="0" applyProtection="0"/>
    <xf numFmtId="171"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256" fontId="25" fillId="0" borderId="0" applyFont="0" applyFill="0" applyBorder="0" applyAlignment="0" applyProtection="0"/>
    <xf numFmtId="0" fontId="19" fillId="0" borderId="0" applyFont="0" applyFill="0" applyBorder="0" applyAlignment="0" applyProtection="0"/>
    <xf numFmtId="43" fontId="19" fillId="0" borderId="0" applyFont="0" applyFill="0" applyBorder="0" applyAlignment="0" applyProtection="0"/>
    <xf numFmtId="179" fontId="79" fillId="0" borderId="0" applyFont="0" applyFill="0" applyBorder="0" applyAlignment="0" applyProtection="0"/>
    <xf numFmtId="257" fontId="30" fillId="0" borderId="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257" fontId="30" fillId="0" borderId="0" applyProtection="0"/>
    <xf numFmtId="43" fontId="25" fillId="0" borderId="0" applyFont="0" applyFill="0" applyBorder="0" applyAlignment="0" applyProtection="0"/>
    <xf numFmtId="43" fontId="25" fillId="0" borderId="0" applyFont="0" applyFill="0" applyBorder="0" applyAlignment="0" applyProtection="0"/>
    <xf numFmtId="43" fontId="19"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257" fontId="30" fillId="0" borderId="0" applyProtection="0"/>
    <xf numFmtId="43" fontId="10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5" fillId="0" borderId="0" applyFont="0" applyFill="0" applyBorder="0" applyAlignment="0" applyProtection="0"/>
    <xf numFmtId="43" fontId="7" fillId="0" borderId="0" applyFont="0" applyFill="0" applyBorder="0" applyAlignment="0" applyProtection="0"/>
    <xf numFmtId="43" fontId="25" fillId="0" borderId="0" applyFont="0" applyFill="0" applyBorder="0" applyAlignment="0" applyProtection="0"/>
    <xf numFmtId="171" fontId="25" fillId="0" borderId="0" applyFont="0" applyFill="0" applyBorder="0" applyAlignment="0" applyProtection="0"/>
    <xf numFmtId="43" fontId="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71" fontId="25" fillId="0" borderId="0" applyFont="0" applyFill="0" applyBorder="0" applyAlignment="0" applyProtection="0"/>
    <xf numFmtId="43" fontId="7" fillId="0" borderId="0" applyFont="0" applyFill="0" applyBorder="0" applyAlignment="0" applyProtection="0"/>
    <xf numFmtId="171" fontId="25" fillId="0" borderId="0" applyFont="0" applyFill="0" applyBorder="0" applyAlignment="0" applyProtection="0"/>
    <xf numFmtId="43" fontId="7" fillId="0" borderId="0" applyFont="0" applyFill="0" applyBorder="0" applyAlignment="0" applyProtection="0"/>
    <xf numFmtId="171" fontId="25" fillId="0" borderId="0" applyFont="0" applyFill="0" applyBorder="0" applyAlignment="0" applyProtection="0"/>
    <xf numFmtId="43" fontId="7" fillId="0" borderId="0" applyFont="0" applyFill="0" applyBorder="0" applyAlignment="0" applyProtection="0"/>
    <xf numFmtId="171" fontId="2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1" fontId="25" fillId="0" borderId="0" applyFont="0" applyFill="0" applyBorder="0" applyAlignment="0" applyProtection="0"/>
    <xf numFmtId="43" fontId="7" fillId="0" borderId="0" applyFont="0" applyFill="0" applyBorder="0" applyAlignment="0" applyProtection="0"/>
    <xf numFmtId="171" fontId="2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1" fontId="25"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9"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0" fontId="25" fillId="0" borderId="0" applyFont="0" applyFill="0" applyBorder="0" applyAlignment="0" applyProtection="0"/>
    <xf numFmtId="209" fontId="14" fillId="0" borderId="0" applyFont="0" applyFill="0" applyBorder="0" applyAlignment="0" applyProtection="0"/>
    <xf numFmtId="169" fontId="25" fillId="0" borderId="0" applyFont="0" applyFill="0" applyBorder="0" applyAlignment="0" applyProtection="0"/>
    <xf numFmtId="248" fontId="25" fillId="0" borderId="0" applyFont="0" applyFill="0" applyBorder="0" applyAlignment="0" applyProtection="0"/>
    <xf numFmtId="180" fontId="14" fillId="0" borderId="0" applyFont="0" applyFill="0" applyBorder="0" applyAlignment="0" applyProtection="0"/>
    <xf numFmtId="257" fontId="30" fillId="0" borderId="0" applyProtection="0"/>
    <xf numFmtId="257" fontId="30" fillId="0" borderId="0" applyProtection="0"/>
    <xf numFmtId="43" fontId="19"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58" fontId="14" fillId="0" borderId="0" applyFont="0" applyFill="0" applyBorder="0" applyAlignment="0" applyProtection="0"/>
    <xf numFmtId="215" fontId="25" fillId="0" borderId="0" applyFill="0" applyBorder="0" applyAlignment="0" applyProtection="0"/>
    <xf numFmtId="43" fontId="7" fillId="0" borderId="0" applyFont="0" applyFill="0" applyBorder="0" applyAlignment="0" applyProtection="0"/>
    <xf numFmtId="43" fontId="101" fillId="0" borderId="0" applyFont="0" applyFill="0" applyBorder="0" applyAlignment="0" applyProtection="0"/>
    <xf numFmtId="43" fontId="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9" fontId="19" fillId="0" borderId="0" applyFont="0" applyFill="0" applyBorder="0" applyAlignment="0" applyProtection="0"/>
    <xf numFmtId="43" fontId="25" fillId="0" borderId="0" applyFont="0" applyFill="0" applyBorder="0" applyAlignment="0" applyProtection="0"/>
    <xf numFmtId="169" fontId="19" fillId="0" borderId="0" applyFont="0" applyFill="0" applyBorder="0" applyAlignment="0" applyProtection="0"/>
    <xf numFmtId="43" fontId="25" fillId="0" borderId="0" applyFont="0" applyFill="0" applyBorder="0" applyAlignment="0" applyProtection="0"/>
    <xf numFmtId="179" fontId="30" fillId="0" borderId="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8" fillId="0" borderId="0" applyFont="0" applyFill="0" applyBorder="0" applyAlignment="0" applyProtection="0"/>
    <xf numFmtId="43" fontId="100" fillId="0" borderId="0" applyFont="0" applyFill="0" applyBorder="0" applyAlignment="0" applyProtection="0"/>
    <xf numFmtId="43" fontId="19"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24"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103" fillId="0" borderId="0" applyFont="0" applyFill="0" applyBorder="0" applyAlignment="0" applyProtection="0"/>
    <xf numFmtId="43" fontId="3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260" fontId="25" fillId="0" borderId="0" applyFont="0" applyFill="0" applyBorder="0" applyAlignment="0" applyProtection="0"/>
    <xf numFmtId="181" fontId="25" fillId="0" borderId="0" applyFont="0" applyFill="0" applyBorder="0" applyAlignment="0" applyProtection="0"/>
    <xf numFmtId="43" fontId="100" fillId="0" borderId="0" applyFont="0" applyFill="0" applyBorder="0" applyAlignment="0" applyProtection="0"/>
    <xf numFmtId="179" fontId="25" fillId="0" borderId="0" applyFont="0" applyFill="0" applyBorder="0" applyAlignment="0" applyProtection="0"/>
    <xf numFmtId="43" fontId="25" fillId="0" borderId="0" applyFont="0" applyFill="0" applyBorder="0" applyAlignment="0" applyProtection="0"/>
    <xf numFmtId="179" fontId="25" fillId="0" borderId="0" applyFont="0" applyFill="0" applyBorder="0" applyAlignment="0" applyProtection="0"/>
    <xf numFmtId="43" fontId="25" fillId="0" borderId="0" applyFont="0" applyFill="0" applyBorder="0" applyAlignment="0" applyProtection="0"/>
    <xf numFmtId="261" fontId="104" fillId="0" borderId="0"/>
    <xf numFmtId="0" fontId="105" fillId="0" borderId="0"/>
    <xf numFmtId="0" fontId="36" fillId="0" borderId="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30" fillId="0" borderId="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0" fontId="105" fillId="0" borderId="0"/>
    <xf numFmtId="0" fontId="36" fillId="0" borderId="0"/>
    <xf numFmtId="0" fontId="106" fillId="0" borderId="0" applyNumberFormat="0" applyFill="0" applyBorder="0" applyAlignment="0" applyProtection="0"/>
    <xf numFmtId="0" fontId="107" fillId="0" borderId="0">
      <alignment horizontal="center"/>
    </xf>
    <xf numFmtId="0" fontId="108" fillId="0" borderId="0" applyNumberFormat="0" applyAlignment="0">
      <alignment horizontal="left"/>
    </xf>
    <xf numFmtId="194" fontId="109" fillId="0" borderId="0" applyFont="0" applyFill="0" applyBorder="0" applyAlignment="0" applyProtection="0"/>
    <xf numFmtId="262" fontId="110" fillId="0" borderId="0" applyFill="0" applyBorder="0" applyProtection="0"/>
    <xf numFmtId="263" fontId="16" fillId="0" borderId="0" applyFont="0" applyFill="0" applyBorder="0" applyAlignment="0" applyProtection="0"/>
    <xf numFmtId="264" fontId="24" fillId="0" borderId="0" applyFill="0" applyBorder="0" applyProtection="0"/>
    <xf numFmtId="264" fontId="24" fillId="0" borderId="2" applyFill="0" applyProtection="0"/>
    <xf numFmtId="264" fontId="24" fillId="0" borderId="18" applyFill="0" applyProtection="0"/>
    <xf numFmtId="265" fontId="85" fillId="0" borderId="0" applyFont="0" applyFill="0" applyBorder="0" applyAlignment="0" applyProtection="0"/>
    <xf numFmtId="266" fontId="111" fillId="0" borderId="0" applyFont="0" applyFill="0" applyBorder="0" applyAlignment="0" applyProtection="0"/>
    <xf numFmtId="267" fontId="19" fillId="0" borderId="0" applyFont="0" applyFill="0" applyBorder="0" applyAlignment="0" applyProtection="0"/>
    <xf numFmtId="268" fontId="19" fillId="0" borderId="0" applyFont="0" applyFill="0" applyBorder="0" applyAlignment="0" applyProtection="0"/>
    <xf numFmtId="268" fontId="19" fillId="0" borderId="0" applyFont="0" applyFill="0" applyBorder="0" applyAlignment="0" applyProtection="0"/>
    <xf numFmtId="268" fontId="19" fillId="0" borderId="0" applyFont="0" applyFill="0" applyBorder="0" applyAlignment="0" applyProtection="0"/>
    <xf numFmtId="268" fontId="19" fillId="0" borderId="0" applyFont="0" applyFill="0" applyBorder="0" applyAlignment="0" applyProtection="0"/>
    <xf numFmtId="268" fontId="19" fillId="0" borderId="0" applyFont="0" applyFill="0" applyBorder="0" applyAlignment="0" applyProtection="0"/>
    <xf numFmtId="268" fontId="19" fillId="0" borderId="0" applyFont="0" applyFill="0" applyBorder="0" applyAlignment="0" applyProtection="0"/>
    <xf numFmtId="268" fontId="19" fillId="0" borderId="0" applyFont="0" applyFill="0" applyBorder="0" applyAlignment="0" applyProtection="0"/>
    <xf numFmtId="268" fontId="19" fillId="0" borderId="0" applyFont="0" applyFill="0" applyBorder="0" applyAlignment="0" applyProtection="0"/>
    <xf numFmtId="268" fontId="19" fillId="0" borderId="0" applyFont="0" applyFill="0" applyBorder="0" applyAlignment="0" applyProtection="0"/>
    <xf numFmtId="268" fontId="19" fillId="0" borderId="0" applyFont="0" applyFill="0" applyBorder="0" applyAlignment="0" applyProtection="0"/>
    <xf numFmtId="268" fontId="19" fillId="0" borderId="0" applyFont="0" applyFill="0" applyBorder="0" applyAlignment="0" applyProtection="0"/>
    <xf numFmtId="268" fontId="19" fillId="0" borderId="0" applyFont="0" applyFill="0" applyBorder="0" applyAlignment="0" applyProtection="0"/>
    <xf numFmtId="268" fontId="19" fillId="0" borderId="0" applyFont="0" applyFill="0" applyBorder="0" applyAlignment="0" applyProtection="0"/>
    <xf numFmtId="268" fontId="19" fillId="0" borderId="0" applyFont="0" applyFill="0" applyBorder="0" applyAlignment="0" applyProtection="0"/>
    <xf numFmtId="268" fontId="19" fillId="0" borderId="0" applyFont="0" applyFill="0" applyBorder="0" applyAlignment="0" applyProtection="0"/>
    <xf numFmtId="269" fontId="111" fillId="0" borderId="0" applyFont="0" applyFill="0" applyBorder="0" applyAlignment="0" applyProtection="0"/>
    <xf numFmtId="225" fontId="24" fillId="0" borderId="0" applyFont="0" applyFill="0" applyBorder="0" applyAlignment="0" applyProtection="0"/>
    <xf numFmtId="226" fontId="19" fillId="0" borderId="0" applyFont="0" applyFill="0" applyBorder="0" applyAlignment="0" applyProtection="0"/>
    <xf numFmtId="226" fontId="19" fillId="0" borderId="0" applyFont="0" applyFill="0" applyBorder="0" applyAlignment="0" applyProtection="0"/>
    <xf numFmtId="226" fontId="19" fillId="0" borderId="0" applyFont="0" applyFill="0" applyBorder="0" applyAlignment="0" applyProtection="0"/>
    <xf numFmtId="226" fontId="19" fillId="0" borderId="0" applyFont="0" applyFill="0" applyBorder="0" applyAlignment="0" applyProtection="0"/>
    <xf numFmtId="226" fontId="19" fillId="0" borderId="0" applyFont="0" applyFill="0" applyBorder="0" applyAlignment="0" applyProtection="0"/>
    <xf numFmtId="226" fontId="19" fillId="0" borderId="0" applyFont="0" applyFill="0" applyBorder="0" applyAlignment="0" applyProtection="0"/>
    <xf numFmtId="226" fontId="19" fillId="0" borderId="0" applyFont="0" applyFill="0" applyBorder="0" applyAlignment="0" applyProtection="0"/>
    <xf numFmtId="226" fontId="19" fillId="0" borderId="0" applyFont="0" applyFill="0" applyBorder="0" applyAlignment="0" applyProtection="0"/>
    <xf numFmtId="226" fontId="19" fillId="0" borderId="0" applyFont="0" applyFill="0" applyBorder="0" applyAlignment="0" applyProtection="0"/>
    <xf numFmtId="226" fontId="19" fillId="0" borderId="0" applyFont="0" applyFill="0" applyBorder="0" applyAlignment="0" applyProtection="0"/>
    <xf numFmtId="226" fontId="19" fillId="0" borderId="0" applyFont="0" applyFill="0" applyBorder="0" applyAlignment="0" applyProtection="0"/>
    <xf numFmtId="226" fontId="19" fillId="0" borderId="0" applyFont="0" applyFill="0" applyBorder="0" applyAlignment="0" applyProtection="0"/>
    <xf numFmtId="226" fontId="19" fillId="0" borderId="0" applyFont="0" applyFill="0" applyBorder="0" applyAlignment="0" applyProtection="0"/>
    <xf numFmtId="226" fontId="19" fillId="0" borderId="0" applyFont="0" applyFill="0" applyBorder="0" applyAlignment="0" applyProtection="0"/>
    <xf numFmtId="226" fontId="19" fillId="0" borderId="0" applyFont="0" applyFill="0" applyBorder="0" applyAlignment="0" applyProtection="0"/>
    <xf numFmtId="270" fontId="99" fillId="0" borderId="0" applyFont="0" applyFill="0" applyBorder="0" applyAlignment="0" applyProtection="0"/>
    <xf numFmtId="271" fontId="30" fillId="0" borderId="0" applyFont="0" applyFill="0" applyBorder="0" applyAlignment="0" applyProtection="0"/>
    <xf numFmtId="272" fontId="99" fillId="0" borderId="0" applyFont="0" applyFill="0" applyBorder="0" applyAlignment="0" applyProtection="0"/>
    <xf numFmtId="273" fontId="99" fillId="0" borderId="0" applyFont="0" applyFill="0" applyBorder="0" applyAlignment="0" applyProtection="0"/>
    <xf numFmtId="274" fontId="30" fillId="0" borderId="0" applyFont="0" applyFill="0" applyBorder="0" applyAlignment="0" applyProtection="0"/>
    <xf numFmtId="275" fontId="99" fillId="0" borderId="0" applyFont="0" applyFill="0" applyBorder="0" applyAlignment="0" applyProtection="0"/>
    <xf numFmtId="276" fontId="99" fillId="0" borderId="0" applyFont="0" applyFill="0" applyBorder="0" applyAlignment="0" applyProtection="0"/>
    <xf numFmtId="277" fontId="30" fillId="0" borderId="0" applyFont="0" applyFill="0" applyBorder="0" applyAlignment="0" applyProtection="0"/>
    <xf numFmtId="278" fontId="99" fillId="0" borderId="0" applyFont="0" applyFill="0" applyBorder="0" applyAlignment="0" applyProtection="0"/>
    <xf numFmtId="44" fontId="25" fillId="0" borderId="0" applyFont="0" applyFill="0" applyBorder="0" applyAlignment="0" applyProtection="0"/>
    <xf numFmtId="279" fontId="19" fillId="0" borderId="0" applyFont="0" applyFill="0" applyBorder="0" applyAlignment="0" applyProtection="0"/>
    <xf numFmtId="279" fontId="19" fillId="0" borderId="0" applyFont="0" applyFill="0" applyBorder="0" applyAlignment="0" applyProtection="0"/>
    <xf numFmtId="279" fontId="19" fillId="0" borderId="0" applyFont="0" applyFill="0" applyBorder="0" applyAlignment="0" applyProtection="0"/>
    <xf numFmtId="279" fontId="19" fillId="0" borderId="0" applyFont="0" applyFill="0" applyBorder="0" applyAlignment="0" applyProtection="0"/>
    <xf numFmtId="279" fontId="19" fillId="0" borderId="0" applyFont="0" applyFill="0" applyBorder="0" applyAlignment="0" applyProtection="0"/>
    <xf numFmtId="279" fontId="19" fillId="0" borderId="0" applyFont="0" applyFill="0" applyBorder="0" applyAlignment="0" applyProtection="0"/>
    <xf numFmtId="279" fontId="19" fillId="0" borderId="0" applyFont="0" applyFill="0" applyBorder="0" applyAlignment="0" applyProtection="0"/>
    <xf numFmtId="279" fontId="19" fillId="0" borderId="0" applyFont="0" applyFill="0" applyBorder="0" applyAlignment="0" applyProtection="0"/>
    <xf numFmtId="279" fontId="19" fillId="0" borderId="0" applyFont="0" applyFill="0" applyBorder="0" applyAlignment="0" applyProtection="0"/>
    <xf numFmtId="279" fontId="19" fillId="0" borderId="0" applyFont="0" applyFill="0" applyBorder="0" applyAlignment="0" applyProtection="0"/>
    <xf numFmtId="279" fontId="19" fillId="0" borderId="0" applyFont="0" applyFill="0" applyBorder="0" applyAlignment="0" applyProtection="0"/>
    <xf numFmtId="279" fontId="19" fillId="0" borderId="0" applyFont="0" applyFill="0" applyBorder="0" applyAlignment="0" applyProtection="0"/>
    <xf numFmtId="279" fontId="19" fillId="0" borderId="0" applyFont="0" applyFill="0" applyBorder="0" applyAlignment="0" applyProtection="0"/>
    <xf numFmtId="279" fontId="19" fillId="0" borderId="0" applyFont="0" applyFill="0" applyBorder="0" applyAlignment="0" applyProtection="0"/>
    <xf numFmtId="279" fontId="19" fillId="0" borderId="0" applyFont="0" applyFill="0" applyBorder="0" applyAlignment="0" applyProtection="0"/>
    <xf numFmtId="280"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281" fontId="30" fillId="0" borderId="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174" fontId="19" fillId="0" borderId="0" applyFont="0" applyFill="0" applyBorder="0" applyAlignment="0" applyProtection="0"/>
    <xf numFmtId="282" fontId="104" fillId="0" borderId="0"/>
    <xf numFmtId="283" fontId="19" fillId="0" borderId="0"/>
    <xf numFmtId="283" fontId="19" fillId="0" borderId="0"/>
    <xf numFmtId="283" fontId="19" fillId="0" borderId="0"/>
    <xf numFmtId="283" fontId="19" fillId="0" borderId="0"/>
    <xf numFmtId="283" fontId="19" fillId="0" borderId="0"/>
    <xf numFmtId="283" fontId="19" fillId="0" borderId="0"/>
    <xf numFmtId="283" fontId="19" fillId="0" borderId="0"/>
    <xf numFmtId="283" fontId="19" fillId="0" borderId="0"/>
    <xf numFmtId="283" fontId="19" fillId="0" borderId="0" applyProtection="0"/>
    <xf numFmtId="283" fontId="19" fillId="0" borderId="0"/>
    <xf numFmtId="283" fontId="19" fillId="0" borderId="0"/>
    <xf numFmtId="283" fontId="19" fillId="0" borderId="0"/>
    <xf numFmtId="283" fontId="19" fillId="0" borderId="0"/>
    <xf numFmtId="283" fontId="19" fillId="0" borderId="0"/>
    <xf numFmtId="283" fontId="19" fillId="0" borderId="0"/>
    <xf numFmtId="283" fontId="19" fillId="0" borderId="0"/>
    <xf numFmtId="250" fontId="31" fillId="0" borderId="19"/>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30" fillId="0" borderId="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14" fontId="54" fillId="0" borderId="0" applyFill="0" applyBorder="0" applyAlignment="0"/>
    <xf numFmtId="14" fontId="54" fillId="0" borderId="0" applyFill="0" applyBorder="0" applyAlignment="0"/>
    <xf numFmtId="0" fontId="112" fillId="24" borderId="20" applyNumberFormat="0" applyAlignment="0" applyProtection="0"/>
    <xf numFmtId="0" fontId="113" fillId="11" borderId="16" applyNumberFormat="0" applyAlignment="0" applyProtection="0"/>
    <xf numFmtId="43" fontId="100" fillId="0" borderId="0" applyFont="0" applyFill="0" applyBorder="0" applyAlignment="0" applyProtection="0"/>
    <xf numFmtId="3" fontId="114" fillId="0" borderId="5">
      <alignment horizontal="left" vertical="top" wrapText="1"/>
    </xf>
    <xf numFmtId="0" fontId="115" fillId="0" borderId="21" applyNumberFormat="0" applyFill="0" applyAlignment="0" applyProtection="0"/>
    <xf numFmtId="0" fontId="116" fillId="0" borderId="22" applyNumberFormat="0" applyFill="0" applyAlignment="0" applyProtection="0"/>
    <xf numFmtId="0" fontId="117" fillId="0" borderId="23" applyNumberFormat="0" applyFill="0" applyAlignment="0" applyProtection="0"/>
    <xf numFmtId="0" fontId="117" fillId="0" borderId="0" applyNumberFormat="0" applyFill="0" applyBorder="0" applyAlignment="0" applyProtection="0"/>
    <xf numFmtId="284" fontId="24" fillId="0" borderId="0" applyFill="0" applyBorder="0" applyProtection="0"/>
    <xf numFmtId="284" fontId="24" fillId="0" borderId="2" applyFill="0" applyProtection="0"/>
    <xf numFmtId="284" fontId="24" fillId="0" borderId="18" applyFill="0" applyProtection="0"/>
    <xf numFmtId="38" fontId="56" fillId="0" borderId="24">
      <alignment vertical="center"/>
    </xf>
    <xf numFmtId="285" fontId="19" fillId="0" borderId="24">
      <alignment vertical="center"/>
    </xf>
    <xf numFmtId="285" fontId="19" fillId="0" borderId="24">
      <alignment vertical="center"/>
    </xf>
    <xf numFmtId="285" fontId="19" fillId="0" borderId="24">
      <alignment vertical="center"/>
    </xf>
    <xf numFmtId="285" fontId="19" fillId="0" borderId="24">
      <alignment vertical="center"/>
    </xf>
    <xf numFmtId="285" fontId="19" fillId="0" borderId="24">
      <alignment vertical="center"/>
    </xf>
    <xf numFmtId="285" fontId="19" fillId="0" borderId="24">
      <alignment vertical="center"/>
    </xf>
    <xf numFmtId="285" fontId="19" fillId="0" borderId="24">
      <alignment vertical="center"/>
    </xf>
    <xf numFmtId="285" fontId="19" fillId="0" borderId="24">
      <alignment vertical="center"/>
    </xf>
    <xf numFmtId="285" fontId="19" fillId="0" borderId="24">
      <alignment vertical="center"/>
    </xf>
    <xf numFmtId="285" fontId="19" fillId="0" borderId="24">
      <alignment vertical="center"/>
    </xf>
    <xf numFmtId="285" fontId="19" fillId="0" borderId="24">
      <alignment vertical="center"/>
    </xf>
    <xf numFmtId="285" fontId="19" fillId="0" borderId="24">
      <alignment vertical="center"/>
    </xf>
    <xf numFmtId="285" fontId="19" fillId="0" borderId="24">
      <alignment vertical="center"/>
    </xf>
    <xf numFmtId="285" fontId="19" fillId="0" borderId="24">
      <alignment vertical="center"/>
    </xf>
    <xf numFmtId="0" fontId="19" fillId="0" borderId="0" applyFont="0" applyFill="0" applyBorder="0" applyAlignment="0" applyProtection="0"/>
    <xf numFmtId="0" fontId="19" fillId="0" borderId="0" applyFont="0" applyFill="0" applyBorder="0" applyAlignment="0" applyProtection="0"/>
    <xf numFmtId="286" fontId="31" fillId="0" borderId="0"/>
    <xf numFmtId="287" fontId="23" fillId="0" borderId="1"/>
    <xf numFmtId="287" fontId="23" fillId="0" borderId="1"/>
    <xf numFmtId="0" fontId="118" fillId="0" borderId="0">
      <protection locked="0"/>
    </xf>
    <xf numFmtId="288" fontId="104" fillId="0" borderId="0"/>
    <xf numFmtId="254" fontId="19" fillId="0" borderId="0"/>
    <xf numFmtId="254" fontId="19" fillId="0" borderId="0"/>
    <xf numFmtId="254" fontId="19" fillId="0" borderId="0"/>
    <xf numFmtId="254" fontId="19" fillId="0" borderId="0"/>
    <xf numFmtId="254" fontId="19" fillId="0" borderId="0"/>
    <xf numFmtId="254" fontId="19" fillId="0" borderId="0"/>
    <xf numFmtId="254" fontId="19" fillId="0" borderId="0"/>
    <xf numFmtId="254" fontId="19" fillId="0" borderId="0"/>
    <xf numFmtId="254" fontId="19" fillId="0" borderId="0" applyProtection="0"/>
    <xf numFmtId="254" fontId="19" fillId="0" borderId="0"/>
    <xf numFmtId="254" fontId="19" fillId="0" borderId="0"/>
    <xf numFmtId="254" fontId="19" fillId="0" borderId="0"/>
    <xf numFmtId="254" fontId="19" fillId="0" borderId="0"/>
    <xf numFmtId="254" fontId="19" fillId="0" borderId="0"/>
    <xf numFmtId="254" fontId="19" fillId="0" borderId="0"/>
    <xf numFmtId="254" fontId="19" fillId="0" borderId="0"/>
    <xf numFmtId="289" fontId="23" fillId="0" borderId="0"/>
    <xf numFmtId="178" fontId="119" fillId="0" borderId="0" applyFont="0" applyFill="0" applyBorder="0" applyAlignment="0" applyProtection="0"/>
    <xf numFmtId="179" fontId="119" fillId="0" borderId="0" applyFont="0" applyFill="0" applyBorder="0" applyAlignment="0" applyProtection="0"/>
    <xf numFmtId="178" fontId="119" fillId="0" borderId="0" applyFont="0" applyFill="0" applyBorder="0" applyAlignment="0" applyProtection="0"/>
    <xf numFmtId="41" fontId="119" fillId="0" borderId="0" applyFont="0" applyFill="0" applyBorder="0" applyAlignment="0" applyProtection="0"/>
    <xf numFmtId="205" fontId="119" fillId="0" borderId="0" applyFont="0" applyFill="0" applyBorder="0" applyAlignment="0" applyProtection="0"/>
    <xf numFmtId="205" fontId="119" fillId="0" borderId="0" applyFont="0" applyFill="0" applyBorder="0" applyAlignment="0" applyProtection="0"/>
    <xf numFmtId="205" fontId="119" fillId="0" borderId="0" applyFont="0" applyFill="0" applyBorder="0" applyAlignment="0" applyProtection="0"/>
    <xf numFmtId="205" fontId="119" fillId="0" borderId="0" applyFont="0" applyFill="0" applyBorder="0" applyAlignment="0" applyProtection="0"/>
    <xf numFmtId="205" fontId="119" fillId="0" borderId="0" applyFont="0" applyFill="0" applyBorder="0" applyAlignment="0" applyProtection="0"/>
    <xf numFmtId="205" fontId="119" fillId="0" borderId="0" applyFont="0" applyFill="0" applyBorder="0" applyAlignment="0" applyProtection="0"/>
    <xf numFmtId="205" fontId="119" fillId="0" borderId="0" applyFont="0" applyFill="0" applyBorder="0" applyAlignment="0" applyProtection="0"/>
    <xf numFmtId="205" fontId="119" fillId="0" borderId="0" applyFont="0" applyFill="0" applyBorder="0" applyAlignment="0" applyProtection="0"/>
    <xf numFmtId="205" fontId="119" fillId="0" borderId="0" applyFont="0" applyFill="0" applyBorder="0" applyAlignment="0" applyProtection="0"/>
    <xf numFmtId="205" fontId="119" fillId="0" borderId="0" applyFont="0" applyFill="0" applyBorder="0" applyAlignment="0" applyProtection="0"/>
    <xf numFmtId="205" fontId="119" fillId="0" borderId="0" applyFont="0" applyFill="0" applyBorder="0" applyAlignment="0" applyProtection="0"/>
    <xf numFmtId="205" fontId="119" fillId="0" borderId="0" applyFont="0" applyFill="0" applyBorder="0" applyAlignment="0" applyProtection="0"/>
    <xf numFmtId="290" fontId="19" fillId="0" borderId="0" applyFont="0" applyFill="0" applyBorder="0" applyAlignment="0" applyProtection="0"/>
    <xf numFmtId="290" fontId="19" fillId="0" borderId="0" applyFont="0" applyFill="0" applyBorder="0" applyAlignment="0" applyProtection="0"/>
    <xf numFmtId="41" fontId="120" fillId="0" borderId="0" applyFont="0" applyFill="0" applyBorder="0" applyAlignment="0" applyProtection="0"/>
    <xf numFmtId="41" fontId="120" fillId="0" borderId="0" applyFont="0" applyFill="0" applyBorder="0" applyAlignment="0" applyProtection="0"/>
    <xf numFmtId="290" fontId="19" fillId="0" borderId="0" applyFont="0" applyFill="0" applyBorder="0" applyAlignment="0" applyProtection="0"/>
    <xf numFmtId="290" fontId="19" fillId="0" borderId="0" applyFont="0" applyFill="0" applyBorder="0" applyAlignment="0" applyProtection="0"/>
    <xf numFmtId="178" fontId="119" fillId="0" borderId="0" applyFont="0" applyFill="0" applyBorder="0" applyAlignment="0" applyProtection="0"/>
    <xf numFmtId="178" fontId="119" fillId="0" borderId="0" applyFont="0" applyFill="0" applyBorder="0" applyAlignment="0" applyProtection="0"/>
    <xf numFmtId="290" fontId="19" fillId="0" borderId="0" applyFont="0" applyFill="0" applyBorder="0" applyAlignment="0" applyProtection="0"/>
    <xf numFmtId="290" fontId="19" fillId="0" borderId="0" applyFont="0" applyFill="0" applyBorder="0" applyAlignment="0" applyProtection="0"/>
    <xf numFmtId="291" fontId="31" fillId="0" borderId="0" applyFont="0" applyFill="0" applyBorder="0" applyAlignment="0" applyProtection="0"/>
    <xf numFmtId="291" fontId="31" fillId="0" borderId="0" applyFont="0" applyFill="0" applyBorder="0" applyAlignment="0" applyProtection="0"/>
    <xf numFmtId="292" fontId="31" fillId="0" borderId="0" applyFont="0" applyFill="0" applyBorder="0" applyAlignment="0" applyProtection="0"/>
    <xf numFmtId="292" fontId="31" fillId="0" borderId="0" applyFont="0" applyFill="0" applyBorder="0" applyAlignment="0" applyProtection="0"/>
    <xf numFmtId="41" fontId="119" fillId="0" borderId="0" applyFont="0" applyFill="0" applyBorder="0" applyAlignment="0" applyProtection="0"/>
    <xf numFmtId="41" fontId="119" fillId="0" borderId="0" applyFont="0" applyFill="0" applyBorder="0" applyAlignment="0" applyProtection="0"/>
    <xf numFmtId="41" fontId="119" fillId="0" borderId="0" applyFont="0" applyFill="0" applyBorder="0" applyAlignment="0" applyProtection="0"/>
    <xf numFmtId="41" fontId="119" fillId="0" borderId="0" applyFont="0" applyFill="0" applyBorder="0" applyAlignment="0" applyProtection="0"/>
    <xf numFmtId="41" fontId="119" fillId="0" borderId="0" applyFont="0" applyFill="0" applyBorder="0" applyAlignment="0" applyProtection="0"/>
    <xf numFmtId="41" fontId="119" fillId="0" borderId="0" applyFont="0" applyFill="0" applyBorder="0" applyAlignment="0" applyProtection="0"/>
    <xf numFmtId="41" fontId="119" fillId="0" borderId="0" applyFont="0" applyFill="0" applyBorder="0" applyAlignment="0" applyProtection="0"/>
    <xf numFmtId="41" fontId="119" fillId="0" borderId="0" applyFont="0" applyFill="0" applyBorder="0" applyAlignment="0" applyProtection="0"/>
    <xf numFmtId="41" fontId="120" fillId="0" borderId="0" applyFont="0" applyFill="0" applyBorder="0" applyAlignment="0" applyProtection="0"/>
    <xf numFmtId="41" fontId="120" fillId="0" borderId="0" applyFont="0" applyFill="0" applyBorder="0" applyAlignment="0" applyProtection="0"/>
    <xf numFmtId="206" fontId="119" fillId="0" borderId="0" applyFont="0" applyFill="0" applyBorder="0" applyAlignment="0" applyProtection="0"/>
    <xf numFmtId="41" fontId="119" fillId="0" borderId="0" applyFont="0" applyFill="0" applyBorder="0" applyAlignment="0" applyProtection="0"/>
    <xf numFmtId="206" fontId="119" fillId="0" borderId="0" applyFont="0" applyFill="0" applyBorder="0" applyAlignment="0" applyProtection="0"/>
    <xf numFmtId="206" fontId="119" fillId="0" borderId="0" applyFont="0" applyFill="0" applyBorder="0" applyAlignment="0" applyProtection="0"/>
    <xf numFmtId="206" fontId="119" fillId="0" borderId="0" applyFont="0" applyFill="0" applyBorder="0" applyAlignment="0" applyProtection="0"/>
    <xf numFmtId="41" fontId="119" fillId="0" borderId="0" applyFont="0" applyFill="0" applyBorder="0" applyAlignment="0" applyProtection="0"/>
    <xf numFmtId="178" fontId="119" fillId="0" borderId="0" applyFont="0" applyFill="0" applyBorder="0" applyAlignment="0" applyProtection="0"/>
    <xf numFmtId="41" fontId="119" fillId="0" borderId="0" applyFont="0" applyFill="0" applyBorder="0" applyAlignment="0" applyProtection="0"/>
    <xf numFmtId="178" fontId="119" fillId="0" borderId="0" applyFont="0" applyFill="0" applyBorder="0" applyAlignment="0" applyProtection="0"/>
    <xf numFmtId="41" fontId="119" fillId="0" borderId="0" applyFont="0" applyFill="0" applyBorder="0" applyAlignment="0" applyProtection="0"/>
    <xf numFmtId="41" fontId="119" fillId="0" borderId="0" applyFont="0" applyFill="0" applyBorder="0" applyAlignment="0" applyProtection="0"/>
    <xf numFmtId="206" fontId="119" fillId="0" borderId="0" applyFont="0" applyFill="0" applyBorder="0" applyAlignment="0" applyProtection="0"/>
    <xf numFmtId="206" fontId="119" fillId="0" borderId="0" applyFont="0" applyFill="0" applyBorder="0" applyAlignment="0" applyProtection="0"/>
    <xf numFmtId="41" fontId="119" fillId="0" borderId="0" applyFont="0" applyFill="0" applyBorder="0" applyAlignment="0" applyProtection="0"/>
    <xf numFmtId="179" fontId="119" fillId="0" borderId="0" applyFont="0" applyFill="0" applyBorder="0" applyAlignment="0" applyProtection="0"/>
    <xf numFmtId="43" fontId="119" fillId="0" borderId="0" applyFont="0" applyFill="0" applyBorder="0" applyAlignment="0" applyProtection="0"/>
    <xf numFmtId="169" fontId="119" fillId="0" borderId="0" applyFont="0" applyFill="0" applyBorder="0" applyAlignment="0" applyProtection="0"/>
    <xf numFmtId="169" fontId="119" fillId="0" borderId="0" applyFont="0" applyFill="0" applyBorder="0" applyAlignment="0" applyProtection="0"/>
    <xf numFmtId="169" fontId="119" fillId="0" borderId="0" applyFont="0" applyFill="0" applyBorder="0" applyAlignment="0" applyProtection="0"/>
    <xf numFmtId="169" fontId="119" fillId="0" borderId="0" applyFont="0" applyFill="0" applyBorder="0" applyAlignment="0" applyProtection="0"/>
    <xf numFmtId="169" fontId="119" fillId="0" borderId="0" applyFont="0" applyFill="0" applyBorder="0" applyAlignment="0" applyProtection="0"/>
    <xf numFmtId="169" fontId="119" fillId="0" borderId="0" applyFont="0" applyFill="0" applyBorder="0" applyAlignment="0" applyProtection="0"/>
    <xf numFmtId="169" fontId="119" fillId="0" borderId="0" applyFont="0" applyFill="0" applyBorder="0" applyAlignment="0" applyProtection="0"/>
    <xf numFmtId="169" fontId="119" fillId="0" borderId="0" applyFont="0" applyFill="0" applyBorder="0" applyAlignment="0" applyProtection="0"/>
    <xf numFmtId="169" fontId="119" fillId="0" borderId="0" applyFont="0" applyFill="0" applyBorder="0" applyAlignment="0" applyProtection="0"/>
    <xf numFmtId="169" fontId="119" fillId="0" borderId="0" applyFont="0" applyFill="0" applyBorder="0" applyAlignment="0" applyProtection="0"/>
    <xf numFmtId="169" fontId="119" fillId="0" borderId="0" applyFont="0" applyFill="0" applyBorder="0" applyAlignment="0" applyProtection="0"/>
    <xf numFmtId="169" fontId="119" fillId="0" borderId="0" applyFont="0" applyFill="0" applyBorder="0" applyAlignment="0" applyProtection="0"/>
    <xf numFmtId="293" fontId="19" fillId="0" borderId="0" applyFont="0" applyFill="0" applyBorder="0" applyAlignment="0" applyProtection="0"/>
    <xf numFmtId="293" fontId="19" fillId="0" borderId="0" applyFont="0" applyFill="0" applyBorder="0" applyAlignment="0" applyProtection="0"/>
    <xf numFmtId="43" fontId="120" fillId="0" borderId="0" applyFont="0" applyFill="0" applyBorder="0" applyAlignment="0" applyProtection="0"/>
    <xf numFmtId="43" fontId="120" fillId="0" borderId="0" applyFont="0" applyFill="0" applyBorder="0" applyAlignment="0" applyProtection="0"/>
    <xf numFmtId="293" fontId="19" fillId="0" borderId="0" applyFont="0" applyFill="0" applyBorder="0" applyAlignment="0" applyProtection="0"/>
    <xf numFmtId="293" fontId="19" fillId="0" borderId="0" applyFont="0" applyFill="0" applyBorder="0" applyAlignment="0" applyProtection="0"/>
    <xf numFmtId="179" fontId="119" fillId="0" borderId="0" applyFont="0" applyFill="0" applyBorder="0" applyAlignment="0" applyProtection="0"/>
    <xf numFmtId="179" fontId="119" fillId="0" borderId="0" applyFont="0" applyFill="0" applyBorder="0" applyAlignment="0" applyProtection="0"/>
    <xf numFmtId="293" fontId="19" fillId="0" borderId="0" applyFont="0" applyFill="0" applyBorder="0" applyAlignment="0" applyProtection="0"/>
    <xf numFmtId="293" fontId="19" fillId="0" borderId="0" applyFont="0" applyFill="0" applyBorder="0" applyAlignment="0" applyProtection="0"/>
    <xf numFmtId="294" fontId="31" fillId="0" borderId="0" applyFont="0" applyFill="0" applyBorder="0" applyAlignment="0" applyProtection="0"/>
    <xf numFmtId="294" fontId="31" fillId="0" borderId="0" applyFont="0" applyFill="0" applyBorder="0" applyAlignment="0" applyProtection="0"/>
    <xf numFmtId="295" fontId="31" fillId="0" borderId="0" applyFont="0" applyFill="0" applyBorder="0" applyAlignment="0" applyProtection="0"/>
    <xf numFmtId="295" fontId="31" fillId="0" borderId="0" applyFont="0" applyFill="0" applyBorder="0" applyAlignment="0" applyProtection="0"/>
    <xf numFmtId="43" fontId="119" fillId="0" borderId="0" applyFont="0" applyFill="0" applyBorder="0" applyAlignment="0" applyProtection="0"/>
    <xf numFmtId="43" fontId="119" fillId="0" borderId="0" applyFont="0" applyFill="0" applyBorder="0" applyAlignment="0" applyProtection="0"/>
    <xf numFmtId="43" fontId="119" fillId="0" borderId="0" applyFont="0" applyFill="0" applyBorder="0" applyAlignment="0" applyProtection="0"/>
    <xf numFmtId="43" fontId="119" fillId="0" borderId="0" applyFont="0" applyFill="0" applyBorder="0" applyAlignment="0" applyProtection="0"/>
    <xf numFmtId="43" fontId="119" fillId="0" borderId="0" applyFont="0" applyFill="0" applyBorder="0" applyAlignment="0" applyProtection="0"/>
    <xf numFmtId="43" fontId="119" fillId="0" borderId="0" applyFont="0" applyFill="0" applyBorder="0" applyAlignment="0" applyProtection="0"/>
    <xf numFmtId="43" fontId="119" fillId="0" borderId="0" applyFont="0" applyFill="0" applyBorder="0" applyAlignment="0" applyProtection="0"/>
    <xf numFmtId="43" fontId="119" fillId="0" borderId="0" applyFont="0" applyFill="0" applyBorder="0" applyAlignment="0" applyProtection="0"/>
    <xf numFmtId="43" fontId="120" fillId="0" borderId="0" applyFont="0" applyFill="0" applyBorder="0" applyAlignment="0" applyProtection="0"/>
    <xf numFmtId="43" fontId="120" fillId="0" borderId="0" applyFont="0" applyFill="0" applyBorder="0" applyAlignment="0" applyProtection="0"/>
    <xf numFmtId="171" fontId="119" fillId="0" borderId="0" applyFont="0" applyFill="0" applyBorder="0" applyAlignment="0" applyProtection="0"/>
    <xf numFmtId="43" fontId="119" fillId="0" borderId="0" applyFont="0" applyFill="0" applyBorder="0" applyAlignment="0" applyProtection="0"/>
    <xf numFmtId="171" fontId="119" fillId="0" borderId="0" applyFont="0" applyFill="0" applyBorder="0" applyAlignment="0" applyProtection="0"/>
    <xf numFmtId="171" fontId="119" fillId="0" borderId="0" applyFont="0" applyFill="0" applyBorder="0" applyAlignment="0" applyProtection="0"/>
    <xf numFmtId="171" fontId="119" fillId="0" borderId="0" applyFont="0" applyFill="0" applyBorder="0" applyAlignment="0" applyProtection="0"/>
    <xf numFmtId="43" fontId="119" fillId="0" borderId="0" applyFont="0" applyFill="0" applyBorder="0" applyAlignment="0" applyProtection="0"/>
    <xf numFmtId="179" fontId="119" fillId="0" borderId="0" applyFont="0" applyFill="0" applyBorder="0" applyAlignment="0" applyProtection="0"/>
    <xf numFmtId="43" fontId="119" fillId="0" borderId="0" applyFont="0" applyFill="0" applyBorder="0" applyAlignment="0" applyProtection="0"/>
    <xf numFmtId="179" fontId="119" fillId="0" borderId="0" applyFont="0" applyFill="0" applyBorder="0" applyAlignment="0" applyProtection="0"/>
    <xf numFmtId="43" fontId="119" fillId="0" borderId="0" applyFont="0" applyFill="0" applyBorder="0" applyAlignment="0" applyProtection="0"/>
    <xf numFmtId="43" fontId="119" fillId="0" borderId="0" applyFont="0" applyFill="0" applyBorder="0" applyAlignment="0" applyProtection="0"/>
    <xf numFmtId="171" fontId="119" fillId="0" borderId="0" applyFont="0" applyFill="0" applyBorder="0" applyAlignment="0" applyProtection="0"/>
    <xf numFmtId="171" fontId="119" fillId="0" borderId="0" applyFont="0" applyFill="0" applyBorder="0" applyAlignment="0" applyProtection="0"/>
    <xf numFmtId="43" fontId="119" fillId="0" borderId="0" applyFont="0" applyFill="0" applyBorder="0" applyAlignment="0" applyProtection="0"/>
    <xf numFmtId="3" fontId="31" fillId="0" borderId="0" applyFont="0" applyBorder="0" applyAlignment="0"/>
    <xf numFmtId="0" fontId="121" fillId="0" borderId="0">
      <protection locked="0"/>
    </xf>
    <xf numFmtId="0" fontId="121" fillId="0" borderId="0">
      <protection locked="0"/>
    </xf>
    <xf numFmtId="233" fontId="24"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25" fontId="24"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33" fontId="24"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5" fontId="24"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25" fontId="24"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0" fontId="122" fillId="0" borderId="0" applyNumberFormat="0" applyAlignment="0">
      <alignment horizontal="left"/>
    </xf>
    <xf numFmtId="0" fontId="123" fillId="0" borderId="0"/>
    <xf numFmtId="296" fontId="19" fillId="0" borderId="0" applyFont="0" applyFill="0" applyBorder="0" applyAlignment="0" applyProtection="0"/>
    <xf numFmtId="296" fontId="19" fillId="0" borderId="0" applyFont="0" applyFill="0" applyBorder="0" applyAlignment="0" applyProtection="0"/>
    <xf numFmtId="296" fontId="19" fillId="0" borderId="0" applyFont="0" applyFill="0" applyBorder="0" applyAlignment="0" applyProtection="0"/>
    <xf numFmtId="296" fontId="19" fillId="0" borderId="0" applyFont="0" applyFill="0" applyBorder="0" applyAlignment="0" applyProtection="0"/>
    <xf numFmtId="296" fontId="19" fillId="0" borderId="0" applyFont="0" applyFill="0" applyBorder="0" applyAlignment="0" applyProtection="0"/>
    <xf numFmtId="296" fontId="19" fillId="0" borderId="0" applyFont="0" applyFill="0" applyBorder="0" applyAlignment="0" applyProtection="0"/>
    <xf numFmtId="296" fontId="19" fillId="0" borderId="0" applyFont="0" applyFill="0" applyBorder="0" applyAlignment="0" applyProtection="0"/>
    <xf numFmtId="296" fontId="19" fillId="0" borderId="0" applyFont="0" applyFill="0" applyBorder="0" applyAlignment="0" applyProtection="0"/>
    <xf numFmtId="296" fontId="19" fillId="0" borderId="0" applyFont="0" applyFill="0" applyBorder="0" applyAlignment="0" applyProtection="0"/>
    <xf numFmtId="296" fontId="19" fillId="0" borderId="0" applyFont="0" applyFill="0" applyBorder="0" applyAlignment="0" applyProtection="0"/>
    <xf numFmtId="296" fontId="19" fillId="0" borderId="0" applyFont="0" applyFill="0" applyBorder="0" applyAlignment="0" applyProtection="0"/>
    <xf numFmtId="296" fontId="19" fillId="0" borderId="0" applyFont="0" applyFill="0" applyBorder="0" applyAlignment="0" applyProtection="0"/>
    <xf numFmtId="296" fontId="19" fillId="0" borderId="0" applyFont="0" applyFill="0" applyBorder="0" applyAlignment="0" applyProtection="0"/>
    <xf numFmtId="296" fontId="19" fillId="0" borderId="0" applyFont="0" applyFill="0" applyBorder="0" applyAlignment="0" applyProtection="0"/>
    <xf numFmtId="296" fontId="19" fillId="0" borderId="0" applyFont="0" applyFill="0" applyBorder="0" applyAlignment="0" applyProtection="0"/>
    <xf numFmtId="0" fontId="124" fillId="0" borderId="0"/>
    <xf numFmtId="0" fontId="125" fillId="0" borderId="0" applyNumberFormat="0" applyFill="0" applyBorder="0" applyAlignment="0" applyProtection="0"/>
    <xf numFmtId="3" fontId="31" fillId="0" borderId="0" applyFont="0" applyBorder="0" applyAlignment="0"/>
    <xf numFmtId="0" fontId="19" fillId="0" borderId="0"/>
    <xf numFmtId="0" fontId="19" fillId="0" borderId="0"/>
    <xf numFmtId="0" fontId="19" fillId="0" borderId="0"/>
    <xf numFmtId="0" fontId="118" fillId="0" borderId="0">
      <protection locked="0"/>
    </xf>
    <xf numFmtId="0" fontId="118" fillId="0" borderId="0">
      <protection locked="0"/>
    </xf>
    <xf numFmtId="0" fontId="118" fillId="0" borderId="0">
      <protection locked="0"/>
    </xf>
    <xf numFmtId="0" fontId="118" fillId="0" borderId="0">
      <protection locked="0"/>
    </xf>
    <xf numFmtId="0" fontId="118" fillId="0" borderId="0">
      <protection locked="0"/>
    </xf>
    <xf numFmtId="0" fontId="118" fillId="0" borderId="0">
      <protection locked="0"/>
    </xf>
    <xf numFmtId="0" fontId="118" fillId="0" borderId="0">
      <protection locked="0"/>
    </xf>
    <xf numFmtId="0" fontId="118" fillId="0" borderId="0">
      <protection locked="0"/>
    </xf>
    <xf numFmtId="0" fontId="118" fillId="0" borderId="0">
      <protection locked="0"/>
    </xf>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30" fillId="0" borderId="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0" fontId="126" fillId="0" borderId="0" applyNumberFormat="0" applyFill="0" applyBorder="0" applyProtection="0"/>
    <xf numFmtId="0" fontId="127" fillId="0" borderId="0" applyNumberFormat="0" applyFill="0" applyBorder="0" applyProtection="0">
      <alignment vertical="center"/>
    </xf>
    <xf numFmtId="0" fontId="128" fillId="0" borderId="0" applyNumberFormat="0" applyFill="0" applyBorder="0" applyAlignment="0" applyProtection="0"/>
    <xf numFmtId="0" fontId="129" fillId="0" borderId="0" applyNumberFormat="0" applyFill="0" applyBorder="0" applyProtection="0">
      <alignment vertical="center"/>
    </xf>
    <xf numFmtId="0" fontId="130" fillId="0" borderId="0" applyNumberFormat="0" applyFill="0" applyBorder="0" applyAlignment="0" applyProtection="0"/>
    <xf numFmtId="0" fontId="128" fillId="0" borderId="0" applyNumberFormat="0" applyFill="0" applyBorder="0" applyAlignment="0" applyProtection="0"/>
    <xf numFmtId="297" fontId="131" fillId="0" borderId="25" applyNumberFormat="0" applyFill="0" applyBorder="0" applyAlignment="0" applyProtection="0"/>
    <xf numFmtId="0" fontId="132" fillId="0" borderId="0" applyNumberFormat="0" applyFill="0" applyBorder="0" applyAlignment="0" applyProtection="0"/>
    <xf numFmtId="0" fontId="133" fillId="26" borderId="26" applyNumberFormat="0" applyAlignment="0">
      <protection locked="0"/>
    </xf>
    <xf numFmtId="0" fontId="19" fillId="27" borderId="27" applyNumberFormat="0" applyFont="0" applyAlignment="0" applyProtection="0"/>
    <xf numFmtId="0" fontId="134" fillId="0" borderId="0">
      <alignment vertical="top" wrapText="1"/>
    </xf>
    <xf numFmtId="0" fontId="135" fillId="8" borderId="0" applyNumberFormat="0" applyBorder="0" applyAlignment="0" applyProtection="0"/>
    <xf numFmtId="38" fontId="136" fillId="4" borderId="0" applyNumberFormat="0" applyBorder="0" applyAlignment="0" applyProtection="0"/>
    <xf numFmtId="38" fontId="136" fillId="28" borderId="0" applyNumberFormat="0" applyBorder="0" applyAlignment="0" applyProtection="0"/>
    <xf numFmtId="38" fontId="136" fillId="28" borderId="0" applyNumberFormat="0" applyBorder="0" applyAlignment="0" applyProtection="0"/>
    <xf numFmtId="38" fontId="136" fillId="28" borderId="0" applyNumberFormat="0" applyBorder="0" applyAlignment="0" applyProtection="0"/>
    <xf numFmtId="38" fontId="136" fillId="28" borderId="0" applyNumberFormat="0" applyBorder="0" applyAlignment="0" applyProtection="0"/>
    <xf numFmtId="38" fontId="136" fillId="28" borderId="0" applyNumberFormat="0" applyBorder="0" applyAlignment="0" applyProtection="0"/>
    <xf numFmtId="38" fontId="136" fillId="28" borderId="0" applyNumberFormat="0" applyBorder="0" applyAlignment="0" applyProtection="0"/>
    <xf numFmtId="38" fontId="136" fillId="4" borderId="0" applyNumberFormat="0" applyBorder="0" applyAlignment="0" applyProtection="0"/>
    <xf numFmtId="38" fontId="136" fillId="28" borderId="0" applyNumberFormat="0" applyBorder="0" applyAlignment="0" applyProtection="0"/>
    <xf numFmtId="38" fontId="136" fillId="28" borderId="0" applyNumberFormat="0" applyBorder="0" applyAlignment="0" applyProtection="0"/>
    <xf numFmtId="38" fontId="136" fillId="28" borderId="0" applyNumberFormat="0" applyBorder="0" applyAlignment="0" applyProtection="0"/>
    <xf numFmtId="38" fontId="136" fillId="28" borderId="0" applyNumberFormat="0" applyBorder="0" applyAlignment="0" applyProtection="0"/>
    <xf numFmtId="38" fontId="136" fillId="28" borderId="0" applyNumberFormat="0" applyBorder="0" applyAlignment="0" applyProtection="0"/>
    <xf numFmtId="38" fontId="136" fillId="28" borderId="0" applyNumberFormat="0" applyBorder="0" applyAlignment="0" applyProtection="0"/>
    <xf numFmtId="38" fontId="136" fillId="28" borderId="0" applyNumberFormat="0" applyBorder="0" applyAlignment="0" applyProtection="0"/>
    <xf numFmtId="38" fontId="136" fillId="28" borderId="0" applyNumberFormat="0" applyBorder="0" applyAlignment="0" applyProtection="0"/>
    <xf numFmtId="38" fontId="136" fillId="28" borderId="0" applyNumberFormat="0" applyBorder="0" applyAlignment="0" applyProtection="0"/>
    <xf numFmtId="298" fontId="15" fillId="4" borderId="0" applyBorder="0" applyProtection="0"/>
    <xf numFmtId="0" fontId="137" fillId="0" borderId="12" applyNumberFormat="0" applyFill="0" applyBorder="0" applyAlignment="0" applyProtection="0">
      <alignment horizontal="center" vertical="center"/>
    </xf>
    <xf numFmtId="0" fontId="138" fillId="0" borderId="0" applyNumberFormat="0" applyFont="0" applyBorder="0" applyAlignment="0">
      <alignment horizontal="left" vertical="center"/>
    </xf>
    <xf numFmtId="299" fontId="85" fillId="0" borderId="0" applyFont="0" applyFill="0" applyBorder="0" applyAlignment="0" applyProtection="0"/>
    <xf numFmtId="0" fontId="139" fillId="29" borderId="0"/>
    <xf numFmtId="0" fontId="140" fillId="0" borderId="0">
      <alignment horizontal="left"/>
    </xf>
    <xf numFmtId="0" fontId="141" fillId="0" borderId="0">
      <alignment horizontal="left"/>
    </xf>
    <xf numFmtId="0" fontId="32" fillId="0" borderId="11" applyNumberFormat="0" applyAlignment="0" applyProtection="0">
      <alignment horizontal="left" vertical="center"/>
    </xf>
    <xf numFmtId="0" fontId="32" fillId="0" borderId="10">
      <alignment horizontal="left" vertical="center"/>
    </xf>
    <xf numFmtId="14" fontId="142" fillId="30" borderId="28">
      <alignment horizontal="center" vertical="center" wrapText="1"/>
    </xf>
    <xf numFmtId="0" fontId="143" fillId="0" borderId="21" applyNumberFormat="0" applyFill="0" applyAlignment="0" applyProtection="0"/>
    <xf numFmtId="0" fontId="144" fillId="0" borderId="22" applyNumberFormat="0" applyFill="0" applyAlignment="0" applyProtection="0"/>
    <xf numFmtId="0" fontId="145" fillId="0" borderId="23" applyNumberFormat="0" applyFill="0" applyAlignment="0" applyProtection="0"/>
    <xf numFmtId="0" fontId="145" fillId="0" borderId="0" applyNumberFormat="0" applyFill="0" applyBorder="0" applyAlignment="0" applyProtection="0"/>
    <xf numFmtId="0" fontId="92" fillId="0" borderId="0" applyFill="0" applyAlignment="0" applyProtection="0">
      <protection locked="0"/>
    </xf>
    <xf numFmtId="0" fontId="92" fillId="0" borderId="7" applyFill="0" applyAlignment="0" applyProtection="0">
      <protection locked="0"/>
    </xf>
    <xf numFmtId="300" fontId="121" fillId="0" borderId="0">
      <protection locked="0"/>
    </xf>
    <xf numFmtId="300" fontId="121" fillId="0" borderId="0">
      <protection locked="0"/>
    </xf>
    <xf numFmtId="0" fontId="146" fillId="0" borderId="28">
      <alignment horizontal="center"/>
    </xf>
    <xf numFmtId="0" fontId="146" fillId="0" borderId="0">
      <alignment horizontal="center"/>
    </xf>
    <xf numFmtId="5" fontId="147" fillId="31" borderId="1" applyNumberFormat="0" applyAlignment="0">
      <alignment horizontal="left" vertical="top"/>
    </xf>
    <xf numFmtId="5" fontId="147" fillId="31" borderId="1" applyNumberFormat="0" applyAlignment="0">
      <alignment horizontal="left" vertical="top"/>
    </xf>
    <xf numFmtId="301" fontId="147" fillId="31" borderId="1" applyNumberFormat="0" applyAlignment="0">
      <alignment horizontal="left" vertical="top"/>
    </xf>
    <xf numFmtId="0" fontId="148" fillId="0" borderId="0"/>
    <xf numFmtId="49" fontId="149" fillId="0" borderId="1">
      <alignment vertical="center"/>
    </xf>
    <xf numFmtId="49" fontId="149" fillId="0" borderId="1">
      <alignment vertical="center"/>
    </xf>
    <xf numFmtId="0" fontId="24" fillId="0" borderId="0"/>
    <xf numFmtId="178" fontId="31" fillId="0" borderId="0" applyFont="0" applyFill="0" applyBorder="0" applyAlignment="0" applyProtection="0"/>
    <xf numFmtId="38" fontId="56" fillId="0" borderId="0" applyFont="0" applyFill="0" applyBorder="0" applyAlignment="0" applyProtection="0"/>
    <xf numFmtId="41" fontId="53" fillId="0" borderId="0" applyFont="0" applyFill="0" applyBorder="0" applyAlignment="0" applyProtection="0"/>
    <xf numFmtId="213" fontId="53" fillId="0" borderId="0" applyFont="0" applyFill="0" applyBorder="0" applyAlignment="0" applyProtection="0"/>
    <xf numFmtId="233" fontId="150" fillId="0" borderId="0" applyFont="0" applyFill="0" applyBorder="0" applyAlignment="0" applyProtection="0"/>
    <xf numFmtId="10" fontId="136" fillId="32" borderId="1" applyNumberFormat="0" applyBorder="0" applyAlignment="0" applyProtection="0"/>
    <xf numFmtId="10" fontId="136" fillId="28" borderId="1" applyNumberFormat="0" applyBorder="0" applyAlignment="0" applyProtection="0"/>
    <xf numFmtId="10" fontId="136" fillId="28" borderId="1" applyNumberFormat="0" applyBorder="0" applyAlignment="0" applyProtection="0"/>
    <xf numFmtId="10" fontId="136" fillId="28" borderId="1" applyNumberFormat="0" applyBorder="0" applyAlignment="0" applyProtection="0"/>
    <xf numFmtId="10" fontId="136" fillId="28" borderId="1" applyNumberFormat="0" applyBorder="0" applyAlignment="0" applyProtection="0"/>
    <xf numFmtId="10" fontId="136" fillId="28" borderId="1" applyNumberFormat="0" applyBorder="0" applyAlignment="0" applyProtection="0"/>
    <xf numFmtId="10" fontId="136" fillId="28" borderId="1" applyNumberFormat="0" applyBorder="0" applyAlignment="0" applyProtection="0"/>
    <xf numFmtId="10" fontId="136" fillId="32" borderId="1" applyNumberFormat="0" applyBorder="0" applyAlignment="0" applyProtection="0"/>
    <xf numFmtId="10" fontId="136" fillId="32" borderId="1" applyNumberFormat="0" applyBorder="0" applyAlignment="0" applyProtection="0"/>
    <xf numFmtId="10" fontId="136" fillId="28" borderId="1" applyNumberFormat="0" applyBorder="0" applyAlignment="0" applyProtection="0"/>
    <xf numFmtId="10" fontId="136" fillId="28" borderId="1" applyNumberFormat="0" applyBorder="0" applyAlignment="0" applyProtection="0"/>
    <xf numFmtId="10" fontId="136" fillId="28" borderId="1" applyNumberFormat="0" applyBorder="0" applyAlignment="0" applyProtection="0"/>
    <xf numFmtId="10" fontId="136" fillId="28" borderId="1" applyNumberFormat="0" applyBorder="0" applyAlignment="0" applyProtection="0"/>
    <xf numFmtId="10" fontId="136" fillId="28" borderId="1" applyNumberFormat="0" applyBorder="0" applyAlignment="0" applyProtection="0"/>
    <xf numFmtId="10" fontId="136" fillId="28" borderId="1" applyNumberFormat="0" applyBorder="0" applyAlignment="0" applyProtection="0"/>
    <xf numFmtId="10" fontId="136" fillId="28" borderId="1" applyNumberFormat="0" applyBorder="0" applyAlignment="0" applyProtection="0"/>
    <xf numFmtId="10" fontId="136" fillId="28" borderId="1" applyNumberFormat="0" applyBorder="0" applyAlignment="0" applyProtection="0"/>
    <xf numFmtId="10" fontId="136" fillId="28" borderId="1" applyNumberFormat="0" applyBorder="0" applyAlignment="0" applyProtection="0"/>
    <xf numFmtId="0" fontId="151" fillId="11" borderId="16" applyNumberFormat="0" applyAlignment="0" applyProtection="0"/>
    <xf numFmtId="0" fontId="151" fillId="11" borderId="16" applyNumberFormat="0" applyAlignment="0" applyProtection="0"/>
    <xf numFmtId="0" fontId="151" fillId="11" borderId="16" applyNumberFormat="0" applyAlignment="0" applyProtection="0"/>
    <xf numFmtId="0" fontId="151" fillId="11" borderId="16" applyNumberFormat="0" applyAlignment="0" applyProtection="0"/>
    <xf numFmtId="0" fontId="151" fillId="11" borderId="16" applyNumberFormat="0" applyAlignment="0" applyProtection="0"/>
    <xf numFmtId="0" fontId="151" fillId="11" borderId="16" applyNumberFormat="0" applyAlignment="0" applyProtection="0"/>
    <xf numFmtId="2" fontId="152" fillId="0" borderId="6" applyBorder="0"/>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155"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178" fontId="31" fillId="0" borderId="0" applyFont="0" applyFill="0" applyBorder="0" applyAlignment="0" applyProtection="0"/>
    <xf numFmtId="0" fontId="31" fillId="0" borderId="0"/>
    <xf numFmtId="2" fontId="156" fillId="0" borderId="3" applyBorder="0"/>
    <xf numFmtId="0" fontId="80" fillId="0" borderId="29">
      <alignment horizontal="centerContinuous"/>
    </xf>
    <xf numFmtId="0" fontId="157" fillId="25" borderId="17" applyNumberFormat="0" applyAlignment="0" applyProtection="0"/>
    <xf numFmtId="0" fontId="158" fillId="0" borderId="30">
      <alignment horizontal="center" vertical="center" wrapText="1"/>
    </xf>
    <xf numFmtId="0" fontId="56" fillId="0" borderId="0"/>
    <xf numFmtId="0" fontId="24" fillId="0" borderId="0" applyNumberFormat="0" applyFont="0" applyFill="0" applyBorder="0" applyProtection="0">
      <alignment horizontal="left" vertical="center"/>
    </xf>
    <xf numFmtId="0" fontId="56" fillId="0" borderId="0"/>
    <xf numFmtId="233" fontId="24"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25" fontId="24"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33" fontId="24"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5" fontId="24"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25" fontId="24"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0" fontId="159" fillId="0" borderId="31" applyNumberFormat="0" applyFill="0" applyAlignment="0" applyProtection="0"/>
    <xf numFmtId="3" fontId="160" fillId="0" borderId="5" applyNumberFormat="0" applyAlignment="0">
      <alignment horizontal="center" vertical="center"/>
    </xf>
    <xf numFmtId="3" fontId="68" fillId="0" borderId="5" applyNumberFormat="0" applyAlignment="0">
      <alignment horizontal="center" vertical="center"/>
    </xf>
    <xf numFmtId="3" fontId="147" fillId="0" borderId="5" applyNumberFormat="0" applyAlignment="0">
      <alignment horizontal="center" vertical="center"/>
    </xf>
    <xf numFmtId="250" fontId="161" fillId="0" borderId="9" applyNumberFormat="0" applyFont="0" applyFill="0" applyBorder="0">
      <alignment horizontal="center"/>
    </xf>
    <xf numFmtId="250" fontId="161" fillId="0" borderId="9" applyNumberFormat="0" applyFont="0" applyFill="0" applyBorder="0">
      <alignment horizontal="center"/>
    </xf>
    <xf numFmtId="38" fontId="56" fillId="0" borderId="0" applyFont="0" applyFill="0" applyBorder="0" applyAlignment="0" applyProtection="0"/>
    <xf numFmtId="4" fontId="36" fillId="0" borderId="0" applyFont="0" applyFill="0" applyBorder="0" applyAlignment="0" applyProtection="0"/>
    <xf numFmtId="204" fontId="24" fillId="0" borderId="0" applyFont="0" applyFill="0" applyBorder="0" applyAlignment="0" applyProtection="0"/>
    <xf numFmtId="40" fontId="56" fillId="0" borderId="0" applyFont="0" applyFill="0" applyBorder="0" applyAlignment="0" applyProtection="0"/>
    <xf numFmtId="178" fontId="19" fillId="0" borderId="0" applyFont="0" applyFill="0" applyBorder="0" applyAlignment="0" applyProtection="0"/>
    <xf numFmtId="179" fontId="19" fillId="0" borderId="0" applyFont="0" applyFill="0" applyBorder="0" applyAlignment="0" applyProtection="0"/>
    <xf numFmtId="0" fontId="162" fillId="0" borderId="28"/>
    <xf numFmtId="0" fontId="163" fillId="0" borderId="28"/>
    <xf numFmtId="302" fontId="164" fillId="0" borderId="9"/>
    <xf numFmtId="303" fontId="165" fillId="0" borderId="9"/>
    <xf numFmtId="302" fontId="164" fillId="0" borderId="9"/>
    <xf numFmtId="229" fontId="56" fillId="0" borderId="0" applyFont="0" applyFill="0" applyBorder="0" applyAlignment="0" applyProtection="0"/>
    <xf numFmtId="304" fontId="56" fillId="0" borderId="0" applyFont="0" applyFill="0" applyBorder="0" applyAlignment="0" applyProtection="0"/>
    <xf numFmtId="305" fontId="19" fillId="0" borderId="0" applyFont="0" applyFill="0" applyBorder="0" applyAlignment="0" applyProtection="0"/>
    <xf numFmtId="306" fontId="19" fillId="0" borderId="0" applyFont="0" applyFill="0" applyBorder="0" applyAlignment="0" applyProtection="0"/>
    <xf numFmtId="0" fontId="14" fillId="0" borderId="0" applyNumberFormat="0" applyFill="0" applyAlignment="0"/>
    <xf numFmtId="0" fontId="27" fillId="0" borderId="0" applyNumberFormat="0" applyFill="0" applyAlignment="0"/>
    <xf numFmtId="0" fontId="166" fillId="33" borderId="0" applyNumberFormat="0" applyBorder="0" applyAlignment="0" applyProtection="0"/>
    <xf numFmtId="0" fontId="85" fillId="0" borderId="1"/>
    <xf numFmtId="0" fontId="24" fillId="0" borderId="0"/>
    <xf numFmtId="0" fontId="23" fillId="0" borderId="8" applyNumberFormat="0" applyAlignment="0">
      <alignment horizontal="center"/>
    </xf>
    <xf numFmtId="0" fontId="23" fillId="0" borderId="8" applyNumberFormat="0" applyAlignment="0">
      <alignment horizontal="center"/>
    </xf>
    <xf numFmtId="0" fontId="23" fillId="0" borderId="8" applyNumberFormat="0" applyAlignment="0">
      <alignment horizontal="center"/>
    </xf>
    <xf numFmtId="0" fontId="78" fillId="20" borderId="0" applyNumberFormat="0" applyBorder="0" applyAlignment="0" applyProtection="0"/>
    <xf numFmtId="0" fontId="78" fillId="21" borderId="0" applyNumberFormat="0" applyBorder="0" applyAlignment="0" applyProtection="0"/>
    <xf numFmtId="0" fontId="78" fillId="22" borderId="0" applyNumberFormat="0" applyBorder="0" applyAlignment="0" applyProtection="0"/>
    <xf numFmtId="0" fontId="78" fillId="17" borderId="0" applyNumberFormat="0" applyBorder="0" applyAlignment="0" applyProtection="0"/>
    <xf numFmtId="0" fontId="78" fillId="18" borderId="0" applyNumberFormat="0" applyBorder="0" applyAlignment="0" applyProtection="0"/>
    <xf numFmtId="0" fontId="78" fillId="23" borderId="0" applyNumberFormat="0" applyBorder="0" applyAlignment="0" applyProtection="0"/>
    <xf numFmtId="37" fontId="167" fillId="0" borderId="0"/>
    <xf numFmtId="37" fontId="167" fillId="0" borderId="0"/>
    <xf numFmtId="37" fontId="167" fillId="0" borderId="0"/>
    <xf numFmtId="0" fontId="168" fillId="0" borderId="1" applyNumberFormat="0" applyFont="0" applyFill="0" applyBorder="0" applyAlignment="0">
      <alignment horizontal="center"/>
    </xf>
    <xf numFmtId="0" fontId="168" fillId="0" borderId="1" applyNumberFormat="0" applyFont="0" applyFill="0" applyBorder="0" applyAlignment="0">
      <alignment horizontal="center"/>
    </xf>
    <xf numFmtId="0" fontId="169" fillId="0" borderId="0"/>
    <xf numFmtId="0" fontId="170" fillId="0" borderId="0"/>
    <xf numFmtId="0" fontId="19" fillId="0" borderId="0"/>
    <xf numFmtId="0" fontId="171" fillId="0" borderId="0"/>
    <xf numFmtId="0" fontId="17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4" fillId="0" borderId="0"/>
    <xf numFmtId="0" fontId="25" fillId="0" borderId="0"/>
    <xf numFmtId="0" fontId="173" fillId="0" borderId="0"/>
    <xf numFmtId="0" fontId="25" fillId="0" borderId="0"/>
    <xf numFmtId="0" fontId="25" fillId="0" borderId="0"/>
    <xf numFmtId="0" fontId="25" fillId="0" borderId="0"/>
    <xf numFmtId="0" fontId="25" fillId="0" borderId="0"/>
    <xf numFmtId="0" fontId="7" fillId="0" borderId="0"/>
    <xf numFmtId="0" fontId="25" fillId="0" borderId="0"/>
    <xf numFmtId="0" fontId="25" fillId="0" borderId="0"/>
    <xf numFmtId="0" fontId="165" fillId="0" borderId="0"/>
    <xf numFmtId="0" fontId="174" fillId="0" borderId="0"/>
    <xf numFmtId="0" fontId="25" fillId="0" borderId="0"/>
    <xf numFmtId="0" fontId="14" fillId="0" borderId="0"/>
    <xf numFmtId="0" fontId="175" fillId="0" borderId="0"/>
    <xf numFmtId="0" fontId="7" fillId="0" borderId="0"/>
    <xf numFmtId="0" fontId="7" fillId="0" borderId="0"/>
    <xf numFmtId="0" fontId="7" fillId="0" borderId="0"/>
    <xf numFmtId="0" fontId="12" fillId="0" borderId="0"/>
    <xf numFmtId="0" fontId="27" fillId="0" borderId="0"/>
    <xf numFmtId="0" fontId="25" fillId="0" borderId="0"/>
    <xf numFmtId="0" fontId="173" fillId="0" borderId="0"/>
    <xf numFmtId="0" fontId="27" fillId="0" borderId="0"/>
    <xf numFmtId="0" fontId="25" fillId="0" borderId="0"/>
    <xf numFmtId="0" fontId="176" fillId="0" borderId="0"/>
    <xf numFmtId="0" fontId="165" fillId="0" borderId="0"/>
    <xf numFmtId="0" fontId="25" fillId="0" borderId="0"/>
    <xf numFmtId="0" fontId="19" fillId="0" borderId="0"/>
    <xf numFmtId="0" fontId="14" fillId="0" borderId="0"/>
    <xf numFmtId="0" fontId="33" fillId="0" borderId="0"/>
    <xf numFmtId="0" fontId="30" fillId="0" borderId="0"/>
    <xf numFmtId="0" fontId="19" fillId="0" borderId="0"/>
    <xf numFmtId="0" fontId="7" fillId="0" borderId="0"/>
    <xf numFmtId="0" fontId="7" fillId="0" borderId="0"/>
    <xf numFmtId="0" fontId="7" fillId="0" borderId="0"/>
    <xf numFmtId="0" fontId="7" fillId="0" borderId="0"/>
    <xf numFmtId="0" fontId="30" fillId="0" borderId="0" applyProtection="0"/>
    <xf numFmtId="0" fontId="19" fillId="0" borderId="0"/>
    <xf numFmtId="0" fontId="7" fillId="0" borderId="0"/>
    <xf numFmtId="0" fontId="7" fillId="0" borderId="0"/>
    <xf numFmtId="0" fontId="7" fillId="0" borderId="0"/>
    <xf numFmtId="0" fontId="7" fillId="0" borderId="0"/>
    <xf numFmtId="0" fontId="19" fillId="0" borderId="0"/>
    <xf numFmtId="0" fontId="19" fillId="0" borderId="0"/>
    <xf numFmtId="0" fontId="7" fillId="0" borderId="0"/>
    <xf numFmtId="0" fontId="7" fillId="0" borderId="0"/>
    <xf numFmtId="0" fontId="7" fillId="0" borderId="0"/>
    <xf numFmtId="0" fontId="7" fillId="0" borderId="0"/>
    <xf numFmtId="0" fontId="7" fillId="0" borderId="0"/>
    <xf numFmtId="0" fontId="7" fillId="0" borderId="0"/>
    <xf numFmtId="0" fontId="30" fillId="0" borderId="0"/>
    <xf numFmtId="0" fontId="30" fillId="0" borderId="0"/>
    <xf numFmtId="0" fontId="19" fillId="0" borderId="0"/>
    <xf numFmtId="0" fontId="19" fillId="0" borderId="0"/>
    <xf numFmtId="0" fontId="25" fillId="0" borderId="0"/>
    <xf numFmtId="0" fontId="26" fillId="0" borderId="0"/>
    <xf numFmtId="0" fontId="19" fillId="0" borderId="0"/>
    <xf numFmtId="0" fontId="19" fillId="0" borderId="0"/>
    <xf numFmtId="0" fontId="14" fillId="0" borderId="0"/>
    <xf numFmtId="0" fontId="25" fillId="0" borderId="0"/>
    <xf numFmtId="0" fontId="14" fillId="0" borderId="0"/>
    <xf numFmtId="0" fontId="25" fillId="0" borderId="0"/>
    <xf numFmtId="0" fontId="14" fillId="0" borderId="0"/>
    <xf numFmtId="0" fontId="23" fillId="0" borderId="0"/>
    <xf numFmtId="0" fontId="14" fillId="0" borderId="0"/>
    <xf numFmtId="0" fontId="25" fillId="0" borderId="0"/>
    <xf numFmtId="0" fontId="25" fillId="0" borderId="0"/>
    <xf numFmtId="0" fontId="25" fillId="0" borderId="0"/>
    <xf numFmtId="0" fontId="25" fillId="0" borderId="0"/>
    <xf numFmtId="0" fontId="14" fillId="0" borderId="0"/>
    <xf numFmtId="0" fontId="14" fillId="0" borderId="0"/>
    <xf numFmtId="0" fontId="14" fillId="0" borderId="0"/>
    <xf numFmtId="0" fontId="14" fillId="0" borderId="0"/>
    <xf numFmtId="0" fontId="1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5" fillId="0" borderId="0"/>
    <xf numFmtId="0" fontId="25" fillId="0" borderId="0"/>
    <xf numFmtId="0" fontId="25" fillId="0" borderId="0"/>
    <xf numFmtId="0" fontId="25" fillId="0" borderId="0"/>
    <xf numFmtId="0" fontId="25" fillId="0" borderId="0"/>
    <xf numFmtId="0" fontId="19" fillId="0" borderId="0"/>
    <xf numFmtId="0" fontId="19" fillId="0" borderId="0"/>
    <xf numFmtId="0" fontId="25" fillId="0" borderId="0"/>
    <xf numFmtId="0" fontId="25" fillId="0" borderId="0"/>
    <xf numFmtId="0" fontId="25" fillId="0" borderId="0"/>
    <xf numFmtId="0" fontId="19" fillId="0" borderId="0"/>
    <xf numFmtId="0" fontId="25" fillId="0" borderId="0"/>
    <xf numFmtId="0" fontId="25" fillId="0" borderId="0"/>
    <xf numFmtId="0" fontId="25" fillId="0" borderId="0"/>
    <xf numFmtId="0" fontId="25" fillId="0" borderId="0"/>
    <xf numFmtId="0" fontId="25" fillId="0" borderId="0"/>
    <xf numFmtId="0" fontId="25" fillId="0" borderId="0"/>
    <xf numFmtId="0" fontId="14" fillId="0" borderId="0"/>
    <xf numFmtId="0" fontId="14" fillId="0" borderId="0"/>
    <xf numFmtId="0" fontId="25" fillId="0" borderId="0"/>
    <xf numFmtId="0" fontId="25" fillId="0" borderId="0"/>
    <xf numFmtId="0" fontId="25" fillId="0" borderId="0"/>
    <xf numFmtId="0" fontId="25" fillId="0" borderId="0"/>
    <xf numFmtId="0" fontId="25" fillId="0" borderId="0"/>
    <xf numFmtId="0" fontId="30" fillId="0" borderId="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1" fillId="0" borderId="0"/>
    <xf numFmtId="0" fontId="7" fillId="0" borderId="0"/>
    <xf numFmtId="0" fontId="7" fillId="0" borderId="0"/>
    <xf numFmtId="0" fontId="7" fillId="0" borderId="0"/>
    <xf numFmtId="0" fontId="7" fillId="0" borderId="0"/>
    <xf numFmtId="0" fontId="7" fillId="0" borderId="0"/>
    <xf numFmtId="0" fontId="25" fillId="0" borderId="0"/>
    <xf numFmtId="0" fontId="7" fillId="0" borderId="0"/>
    <xf numFmtId="0" fontId="7" fillId="0" borderId="0"/>
    <xf numFmtId="0" fontId="7" fillId="0" borderId="0"/>
    <xf numFmtId="0" fontId="7" fillId="0" borderId="0"/>
    <xf numFmtId="0" fontId="7" fillId="0" borderId="0"/>
    <xf numFmtId="0" fontId="7" fillId="0" borderId="0"/>
    <xf numFmtId="0" fontId="25" fillId="0" borderId="0"/>
    <xf numFmtId="0" fontId="25" fillId="0" borderId="0"/>
    <xf numFmtId="0" fontId="25" fillId="0" borderId="0"/>
    <xf numFmtId="0" fontId="25" fillId="0" borderId="0"/>
    <xf numFmtId="0" fontId="25" fillId="0" borderId="0"/>
    <xf numFmtId="0" fontId="7" fillId="0" borderId="0"/>
    <xf numFmtId="0" fontId="7" fillId="0" borderId="0"/>
    <xf numFmtId="0" fontId="14" fillId="0" borderId="0"/>
    <xf numFmtId="0" fontId="102" fillId="0" borderId="0"/>
    <xf numFmtId="0" fontId="14" fillId="0" borderId="0"/>
    <xf numFmtId="0" fontId="102" fillId="0" borderId="0"/>
    <xf numFmtId="0" fontId="14" fillId="0" borderId="0"/>
    <xf numFmtId="0" fontId="102" fillId="0" borderId="0"/>
    <xf numFmtId="0" fontId="102" fillId="0" borderId="0"/>
    <xf numFmtId="0" fontId="14" fillId="0" borderId="0"/>
    <xf numFmtId="0" fontId="23" fillId="0" borderId="0"/>
    <xf numFmtId="0" fontId="26" fillId="0" borderId="0"/>
    <xf numFmtId="0" fontId="19" fillId="0" borderId="0"/>
    <xf numFmtId="0" fontId="26" fillId="0" borderId="0"/>
    <xf numFmtId="0" fontId="19" fillId="0" borderId="0"/>
    <xf numFmtId="0" fontId="30" fillId="0" borderId="0"/>
    <xf numFmtId="0" fontId="30" fillId="0" borderId="0" applyProtection="0"/>
    <xf numFmtId="0" fontId="30" fillId="0" borderId="0"/>
    <xf numFmtId="0" fontId="30" fillId="0" borderId="0" applyProtection="0"/>
    <xf numFmtId="0" fontId="19" fillId="0" borderId="0"/>
    <xf numFmtId="0" fontId="30" fillId="0" borderId="0" applyProtection="0"/>
    <xf numFmtId="0" fontId="33" fillId="0" borderId="0"/>
    <xf numFmtId="0" fontId="19" fillId="0" borderId="0"/>
    <xf numFmtId="0" fontId="30" fillId="0" borderId="0" applyProtection="0"/>
    <xf numFmtId="0" fontId="30" fillId="0" borderId="0"/>
    <xf numFmtId="0" fontId="33" fillId="0" borderId="0"/>
    <xf numFmtId="0" fontId="30" fillId="0" borderId="0" applyProtection="0"/>
    <xf numFmtId="0" fontId="33" fillId="0" borderId="0"/>
    <xf numFmtId="0" fontId="30" fillId="0" borderId="0" applyProtection="0"/>
    <xf numFmtId="0" fontId="25" fillId="0" borderId="0"/>
    <xf numFmtId="0" fontId="30" fillId="0" borderId="0" applyProtection="0"/>
    <xf numFmtId="0" fontId="19" fillId="0" borderId="0"/>
    <xf numFmtId="0" fontId="177" fillId="0" borderId="0"/>
    <xf numFmtId="0" fontId="25" fillId="0" borderId="0"/>
    <xf numFmtId="0" fontId="19" fillId="0" borderId="0"/>
    <xf numFmtId="0" fontId="173"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31" fillId="0" borderId="0"/>
    <xf numFmtId="0" fontId="26" fillId="0" borderId="0"/>
    <xf numFmtId="0" fontId="19" fillId="0" borderId="0"/>
    <xf numFmtId="0" fontId="79" fillId="0" borderId="0"/>
    <xf numFmtId="0" fontId="79" fillId="0" borderId="0" applyProtection="0"/>
    <xf numFmtId="0" fontId="25" fillId="0" borderId="0" applyProtection="0"/>
    <xf numFmtId="0" fontId="7" fillId="0" borderId="0"/>
    <xf numFmtId="0" fontId="7" fillId="0" borderId="0"/>
    <xf numFmtId="0" fontId="7" fillId="0" borderId="0"/>
    <xf numFmtId="0" fontId="7" fillId="0" borderId="0"/>
    <xf numFmtId="0" fontId="7" fillId="0" borderId="0"/>
    <xf numFmtId="0" fontId="165" fillId="0" borderId="0"/>
    <xf numFmtId="0" fontId="19" fillId="0" borderId="0"/>
    <xf numFmtId="0" fontId="79" fillId="0" borderId="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0" fillId="0" borderId="0"/>
    <xf numFmtId="0" fontId="7" fillId="0" borderId="0"/>
    <xf numFmtId="0" fontId="7" fillId="0" borderId="0"/>
    <xf numFmtId="0" fontId="30" fillId="0" borderId="0"/>
    <xf numFmtId="0" fontId="17" fillId="0" borderId="0"/>
    <xf numFmtId="0" fontId="30" fillId="0" borderId="0"/>
    <xf numFmtId="0" fontId="30" fillId="0" borderId="0"/>
    <xf numFmtId="0" fontId="30" fillId="0" borderId="0"/>
    <xf numFmtId="0" fontId="12" fillId="0" borderId="0"/>
    <xf numFmtId="0" fontId="12" fillId="0" borderId="0"/>
    <xf numFmtId="0" fontId="25" fillId="0" borderId="0" applyProtection="0"/>
    <xf numFmtId="0" fontId="12" fillId="0" borderId="0"/>
    <xf numFmtId="0" fontId="12" fillId="0" borderId="0"/>
    <xf numFmtId="0" fontId="12" fillId="0" borderId="0"/>
    <xf numFmtId="0" fontId="12" fillId="0" borderId="0"/>
    <xf numFmtId="0" fontId="30" fillId="0" borderId="0"/>
    <xf numFmtId="0" fontId="12" fillId="0" borderId="0"/>
    <xf numFmtId="0" fontId="12" fillId="0" borderId="0"/>
    <xf numFmtId="0" fontId="30" fillId="0" borderId="0"/>
    <xf numFmtId="0" fontId="7" fillId="0" borderId="0"/>
    <xf numFmtId="0" fontId="7" fillId="0" borderId="0"/>
    <xf numFmtId="0" fontId="7" fillId="0" borderId="0"/>
    <xf numFmtId="0" fontId="7" fillId="0" borderId="0"/>
    <xf numFmtId="0" fontId="1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9" fillId="0" borderId="0"/>
    <xf numFmtId="0" fontId="30" fillId="0" borderId="0"/>
    <xf numFmtId="0" fontId="19" fillId="0" borderId="0"/>
    <xf numFmtId="0" fontId="19" fillId="0" borderId="0"/>
    <xf numFmtId="0" fontId="44" fillId="0" borderId="0"/>
    <xf numFmtId="0" fontId="19" fillId="0" borderId="0"/>
    <xf numFmtId="0" fontId="19" fillId="0" borderId="0"/>
    <xf numFmtId="0" fontId="7" fillId="0" borderId="0"/>
    <xf numFmtId="0" fontId="7" fillId="0" borderId="0"/>
    <xf numFmtId="0" fontId="98" fillId="0" borderId="0"/>
    <xf numFmtId="0" fontId="19" fillId="0" borderId="0"/>
    <xf numFmtId="0" fontId="3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9" fillId="0" borderId="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0" fillId="0" borderId="0"/>
    <xf numFmtId="0" fontId="30" fillId="0" borderId="0"/>
    <xf numFmtId="0" fontId="7" fillId="0" borderId="0"/>
    <xf numFmtId="0" fontId="7" fillId="0" borderId="0"/>
    <xf numFmtId="0" fontId="30" fillId="0" borderId="0"/>
    <xf numFmtId="0" fontId="178" fillId="0" borderId="0" applyNumberFormat="0" applyFill="0" applyBorder="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31" fillId="0" borderId="0"/>
    <xf numFmtId="0" fontId="25" fillId="0" borderId="0"/>
    <xf numFmtId="0" fontId="33" fillId="0" borderId="0"/>
    <xf numFmtId="0" fontId="33" fillId="0" borderId="0"/>
    <xf numFmtId="0" fontId="25"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9" fillId="0" borderId="0"/>
    <xf numFmtId="0" fontId="19"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7" fillId="0" borderId="0"/>
    <xf numFmtId="0" fontId="7" fillId="0" borderId="0"/>
    <xf numFmtId="0" fontId="7" fillId="0" borderId="0"/>
    <xf numFmtId="0" fontId="7" fillId="0" borderId="0"/>
    <xf numFmtId="0" fontId="26" fillId="0" borderId="0"/>
    <xf numFmtId="0" fontId="7" fillId="0" borderId="0"/>
    <xf numFmtId="0" fontId="7" fillId="0" borderId="0"/>
    <xf numFmtId="0" fontId="7" fillId="0" borderId="0"/>
    <xf numFmtId="0" fontId="26" fillId="0" borderId="0"/>
    <xf numFmtId="0" fontId="26" fillId="0" borderId="0"/>
    <xf numFmtId="0" fontId="26" fillId="0" borderId="0"/>
    <xf numFmtId="0" fontId="26" fillId="0" borderId="0"/>
    <xf numFmtId="0" fontId="19" fillId="0" borderId="0"/>
    <xf numFmtId="0" fontId="31" fillId="0" borderId="0"/>
    <xf numFmtId="0" fontId="61" fillId="0" borderId="0" applyFont="0"/>
    <xf numFmtId="0" fontId="179" fillId="0" borderId="0">
      <alignment horizontal="left" vertical="top"/>
    </xf>
    <xf numFmtId="0" fontId="36" fillId="28" borderId="0"/>
    <xf numFmtId="0" fontId="119" fillId="0" borderId="0"/>
    <xf numFmtId="0" fontId="25" fillId="33" borderId="27" applyNumberFormat="0" applyFont="0" applyAlignment="0" applyProtection="0"/>
    <xf numFmtId="0" fontId="25" fillId="33" borderId="27" applyNumberFormat="0" applyFont="0" applyAlignment="0" applyProtection="0"/>
    <xf numFmtId="0" fontId="25" fillId="33" borderId="27" applyNumberFormat="0" applyFont="0" applyAlignment="0" applyProtection="0"/>
    <xf numFmtId="0" fontId="25" fillId="33" borderId="27" applyNumberFormat="0" applyFont="0" applyAlignment="0" applyProtection="0"/>
    <xf numFmtId="0" fontId="25" fillId="33" borderId="27" applyNumberFormat="0" applyFont="0" applyAlignment="0" applyProtection="0"/>
    <xf numFmtId="0" fontId="25" fillId="33" borderId="27" applyNumberFormat="0" applyFont="0" applyAlignment="0" applyProtection="0"/>
    <xf numFmtId="0" fontId="165" fillId="27" borderId="27" applyNumberFormat="0" applyFont="0" applyAlignment="0" applyProtection="0"/>
    <xf numFmtId="307" fontId="180" fillId="0" borderId="0" applyFont="0" applyFill="0" applyBorder="0" applyProtection="0">
      <alignment vertical="top" wrapText="1"/>
    </xf>
    <xf numFmtId="0" fontId="181" fillId="0" borderId="31" applyNumberFormat="0" applyFill="0" applyAlignment="0" applyProtection="0"/>
    <xf numFmtId="0" fontId="23" fillId="0" borderId="0"/>
    <xf numFmtId="0" fontId="23" fillId="0" borderId="0"/>
    <xf numFmtId="0" fontId="23" fillId="0" borderId="0" applyProtection="0"/>
    <xf numFmtId="0" fontId="23" fillId="0" borderId="0" applyProtection="0"/>
    <xf numFmtId="179" fontId="60" fillId="0" borderId="0" applyFont="0" applyFill="0" applyBorder="0" applyAlignment="0" applyProtection="0"/>
    <xf numFmtId="178" fontId="60" fillId="0" borderId="0" applyFon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85" fillId="0" borderId="0" applyNumberFormat="0" applyFill="0" applyBorder="0" applyAlignment="0" applyProtection="0"/>
    <xf numFmtId="0" fontId="31"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85" fillId="0" borderId="0" applyNumberFormat="0" applyFill="0" applyBorder="0" applyAlignment="0" applyProtection="0"/>
    <xf numFmtId="0" fontId="31" fillId="0" borderId="0" applyNumberFormat="0" applyFill="0" applyBorder="0" applyAlignment="0" applyProtection="0"/>
    <xf numFmtId="0" fontId="92" fillId="0" borderId="0" applyProtection="0"/>
    <xf numFmtId="0" fontId="19" fillId="0" borderId="0" applyFont="0" applyFill="0" applyBorder="0" applyAlignment="0" applyProtection="0"/>
    <xf numFmtId="0" fontId="24" fillId="0" borderId="0"/>
    <xf numFmtId="0" fontId="182" fillId="24" borderId="20" applyNumberFormat="0" applyAlignment="0" applyProtection="0"/>
    <xf numFmtId="164" fontId="183" fillId="0" borderId="8" applyFont="0" applyBorder="0" applyAlignment="0"/>
    <xf numFmtId="164" fontId="183" fillId="0" borderId="8" applyFont="0" applyBorder="0" applyAlignment="0"/>
    <xf numFmtId="164" fontId="183" fillId="0" borderId="8" applyFont="0" applyBorder="0" applyAlignment="0"/>
    <xf numFmtId="0" fontId="184" fillId="28" borderId="0"/>
    <xf numFmtId="0" fontId="102" fillId="28" borderId="0"/>
    <xf numFmtId="0" fontId="102" fillId="28" borderId="0"/>
    <xf numFmtId="41" fontId="19" fillId="0" borderId="0" applyFont="0" applyFill="0" applyBorder="0" applyAlignment="0" applyProtection="0"/>
    <xf numFmtId="295" fontId="19" fillId="0" borderId="0" applyFont="0" applyFill="0" applyBorder="0" applyAlignment="0" applyProtection="0"/>
    <xf numFmtId="295" fontId="19" fillId="0" borderId="0" applyFont="0" applyFill="0" applyBorder="0" applyAlignment="0" applyProtection="0"/>
    <xf numFmtId="295" fontId="19" fillId="0" borderId="0" applyFont="0" applyFill="0" applyBorder="0" applyAlignment="0" applyProtection="0"/>
    <xf numFmtId="295" fontId="19" fillId="0" borderId="0" applyFont="0" applyFill="0" applyBorder="0" applyAlignment="0" applyProtection="0"/>
    <xf numFmtId="295" fontId="19" fillId="0" borderId="0" applyFont="0" applyFill="0" applyBorder="0" applyAlignment="0" applyProtection="0"/>
    <xf numFmtId="295" fontId="19" fillId="0" borderId="0" applyFont="0" applyFill="0" applyBorder="0" applyAlignment="0" applyProtection="0"/>
    <xf numFmtId="295" fontId="19" fillId="0" borderId="0" applyFont="0" applyFill="0" applyBorder="0" applyAlignment="0" applyProtection="0"/>
    <xf numFmtId="295" fontId="19" fillId="0" borderId="0" applyFont="0" applyFill="0" applyBorder="0" applyAlignment="0" applyProtection="0"/>
    <xf numFmtId="295" fontId="19" fillId="0" borderId="0" applyFont="0" applyFill="0" applyBorder="0" applyAlignment="0" applyProtection="0"/>
    <xf numFmtId="295" fontId="19" fillId="0" borderId="0" applyFont="0" applyFill="0" applyBorder="0" applyAlignment="0" applyProtection="0"/>
    <xf numFmtId="295" fontId="19" fillId="0" borderId="0" applyFont="0" applyFill="0" applyBorder="0" applyAlignment="0" applyProtection="0"/>
    <xf numFmtId="295" fontId="19" fillId="0" borderId="0" applyFont="0" applyFill="0" applyBorder="0" applyAlignment="0" applyProtection="0"/>
    <xf numFmtId="295" fontId="19" fillId="0" borderId="0" applyFont="0" applyFill="0" applyBorder="0" applyAlignment="0" applyProtection="0"/>
    <xf numFmtId="295" fontId="19" fillId="0" borderId="0" applyFont="0" applyFill="0" applyBorder="0" applyAlignment="0" applyProtection="0"/>
    <xf numFmtId="295" fontId="19" fillId="0" borderId="0" applyFont="0" applyFill="0" applyBorder="0" applyAlignment="0" applyProtection="0"/>
    <xf numFmtId="14" fontId="80" fillId="0" borderId="0">
      <alignment horizontal="center" wrapText="1"/>
      <protection locked="0"/>
    </xf>
    <xf numFmtId="14" fontId="80" fillId="0" borderId="0">
      <alignment horizontal="center" wrapText="1"/>
      <protection locked="0"/>
    </xf>
    <xf numFmtId="308" fontId="92" fillId="0" borderId="0" applyFont="0" applyFill="0" applyBorder="0" applyAlignment="0" applyProtection="0"/>
    <xf numFmtId="309" fontId="16" fillId="0" borderId="0" applyFont="0" applyFill="0" applyBorder="0" applyAlignment="0" applyProtection="0"/>
    <xf numFmtId="310" fontId="99" fillId="0" borderId="0" applyFont="0" applyFill="0" applyBorder="0" applyAlignment="0" applyProtection="0"/>
    <xf numFmtId="311" fontId="19" fillId="0" borderId="0" applyFont="0" applyFill="0" applyBorder="0" applyAlignment="0" applyProtection="0"/>
    <xf numFmtId="311" fontId="19" fillId="0" borderId="0" applyFont="0" applyFill="0" applyBorder="0" applyAlignment="0" applyProtection="0"/>
    <xf numFmtId="311" fontId="19" fillId="0" borderId="0" applyFont="0" applyFill="0" applyBorder="0" applyAlignment="0" applyProtection="0"/>
    <xf numFmtId="311" fontId="19" fillId="0" borderId="0" applyFont="0" applyFill="0" applyBorder="0" applyAlignment="0" applyProtection="0"/>
    <xf numFmtId="311" fontId="19" fillId="0" borderId="0" applyFont="0" applyFill="0" applyBorder="0" applyAlignment="0" applyProtection="0"/>
    <xf numFmtId="311" fontId="19" fillId="0" borderId="0" applyFont="0" applyFill="0" applyBorder="0" applyAlignment="0" applyProtection="0"/>
    <xf numFmtId="311" fontId="19" fillId="0" borderId="0" applyFont="0" applyFill="0" applyBorder="0" applyAlignment="0" applyProtection="0"/>
    <xf numFmtId="311" fontId="19" fillId="0" borderId="0" applyFont="0" applyFill="0" applyBorder="0" applyAlignment="0" applyProtection="0"/>
    <xf numFmtId="311" fontId="19" fillId="0" borderId="0" applyFont="0" applyFill="0" applyBorder="0" applyAlignment="0" applyProtection="0"/>
    <xf numFmtId="311" fontId="19" fillId="0" borderId="0" applyFont="0" applyFill="0" applyBorder="0" applyAlignment="0" applyProtection="0"/>
    <xf numFmtId="311" fontId="19" fillId="0" borderId="0" applyFont="0" applyFill="0" applyBorder="0" applyAlignment="0" applyProtection="0"/>
    <xf numFmtId="311" fontId="19" fillId="0" borderId="0" applyFont="0" applyFill="0" applyBorder="0" applyAlignment="0" applyProtection="0"/>
    <xf numFmtId="311" fontId="19" fillId="0" borderId="0" applyFont="0" applyFill="0" applyBorder="0" applyAlignment="0" applyProtection="0"/>
    <xf numFmtId="311" fontId="19" fillId="0" borderId="0" applyFont="0" applyFill="0" applyBorder="0" applyAlignment="0" applyProtection="0"/>
    <xf numFmtId="311" fontId="19" fillId="0" borderId="0" applyFont="0" applyFill="0" applyBorder="0" applyAlignment="0" applyProtection="0"/>
    <xf numFmtId="312" fontId="19" fillId="0" borderId="0" applyFont="0" applyFill="0" applyBorder="0" applyAlignment="0" applyProtection="0"/>
    <xf numFmtId="232" fontId="19" fillId="0" borderId="0" applyFont="0" applyFill="0" applyBorder="0" applyAlignment="0" applyProtection="0"/>
    <xf numFmtId="232" fontId="19" fillId="0" borderId="0" applyFont="0" applyFill="0" applyBorder="0" applyAlignment="0" applyProtection="0"/>
    <xf numFmtId="232" fontId="19" fillId="0" borderId="0" applyFont="0" applyFill="0" applyBorder="0" applyAlignment="0" applyProtection="0"/>
    <xf numFmtId="232" fontId="19" fillId="0" borderId="0" applyFont="0" applyFill="0" applyBorder="0" applyAlignment="0" applyProtection="0"/>
    <xf numFmtId="232" fontId="19" fillId="0" borderId="0" applyFont="0" applyFill="0" applyBorder="0" applyAlignment="0" applyProtection="0"/>
    <xf numFmtId="232" fontId="19" fillId="0" borderId="0" applyFont="0" applyFill="0" applyBorder="0" applyAlignment="0" applyProtection="0"/>
    <xf numFmtId="232" fontId="19" fillId="0" borderId="0" applyFont="0" applyFill="0" applyBorder="0" applyAlignment="0" applyProtection="0"/>
    <xf numFmtId="232" fontId="19" fillId="0" borderId="0" applyFont="0" applyFill="0" applyBorder="0" applyAlignment="0" applyProtection="0"/>
    <xf numFmtId="232" fontId="19" fillId="0" borderId="0" applyFont="0" applyFill="0" applyBorder="0" applyAlignment="0" applyProtection="0"/>
    <xf numFmtId="232" fontId="19" fillId="0" borderId="0" applyFont="0" applyFill="0" applyBorder="0" applyAlignment="0" applyProtection="0"/>
    <xf numFmtId="232" fontId="19" fillId="0" borderId="0" applyFont="0" applyFill="0" applyBorder="0" applyAlignment="0" applyProtection="0"/>
    <xf numFmtId="232" fontId="19" fillId="0" borderId="0" applyFont="0" applyFill="0" applyBorder="0" applyAlignment="0" applyProtection="0"/>
    <xf numFmtId="232" fontId="19" fillId="0" borderId="0" applyFont="0" applyFill="0" applyBorder="0" applyAlignment="0" applyProtection="0"/>
    <xf numFmtId="232" fontId="19" fillId="0" borderId="0" applyFont="0" applyFill="0" applyBorder="0" applyAlignment="0" applyProtection="0"/>
    <xf numFmtId="232" fontId="19" fillId="0" borderId="0" applyFont="0" applyFill="0" applyBorder="0" applyAlignment="0" applyProtection="0"/>
    <xf numFmtId="313" fontId="19" fillId="0" borderId="0" applyFont="0" applyFill="0" applyBorder="0" applyAlignment="0" applyProtection="0"/>
    <xf numFmtId="314" fontId="19" fillId="0" borderId="0" applyFont="0" applyFill="0" applyBorder="0" applyAlignment="0" applyProtection="0"/>
    <xf numFmtId="314" fontId="19" fillId="0" borderId="0" applyFont="0" applyFill="0" applyBorder="0" applyAlignment="0" applyProtection="0"/>
    <xf numFmtId="314" fontId="19" fillId="0" borderId="0" applyFont="0" applyFill="0" applyBorder="0" applyAlignment="0" applyProtection="0"/>
    <xf numFmtId="314" fontId="19" fillId="0" borderId="0" applyFont="0" applyFill="0" applyBorder="0" applyAlignment="0" applyProtection="0"/>
    <xf numFmtId="314" fontId="19" fillId="0" borderId="0" applyFont="0" applyFill="0" applyBorder="0" applyAlignment="0" applyProtection="0"/>
    <xf numFmtId="314" fontId="19" fillId="0" borderId="0" applyFont="0" applyFill="0" applyBorder="0" applyAlignment="0" applyProtection="0"/>
    <xf numFmtId="314" fontId="19" fillId="0" borderId="0" applyFont="0" applyFill="0" applyBorder="0" applyAlignment="0" applyProtection="0"/>
    <xf numFmtId="314" fontId="19" fillId="0" borderId="0" applyFont="0" applyFill="0" applyBorder="0" applyAlignment="0" applyProtection="0"/>
    <xf numFmtId="314" fontId="19" fillId="0" borderId="0" applyFont="0" applyFill="0" applyBorder="0" applyAlignment="0" applyProtection="0"/>
    <xf numFmtId="314" fontId="19" fillId="0" borderId="0" applyFont="0" applyFill="0" applyBorder="0" applyAlignment="0" applyProtection="0"/>
    <xf numFmtId="314" fontId="19" fillId="0" borderId="0" applyFont="0" applyFill="0" applyBorder="0" applyAlignment="0" applyProtection="0"/>
    <xf numFmtId="314" fontId="19" fillId="0" borderId="0" applyFont="0" applyFill="0" applyBorder="0" applyAlignment="0" applyProtection="0"/>
    <xf numFmtId="314" fontId="19" fillId="0" borderId="0" applyFont="0" applyFill="0" applyBorder="0" applyAlignment="0" applyProtection="0"/>
    <xf numFmtId="314" fontId="19" fillId="0" borderId="0" applyFont="0" applyFill="0" applyBorder="0" applyAlignment="0" applyProtection="0"/>
    <xf numFmtId="314"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30" fillId="0" borderId="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315" fontId="99" fillId="0" borderId="0" applyFont="0" applyFill="0" applyBorder="0" applyAlignment="0" applyProtection="0"/>
    <xf numFmtId="316" fontId="16" fillId="0" borderId="0" applyFont="0" applyFill="0" applyBorder="0" applyAlignment="0" applyProtection="0"/>
    <xf numFmtId="317" fontId="99" fillId="0" borderId="0" applyFont="0" applyFill="0" applyBorder="0" applyAlignment="0" applyProtection="0"/>
    <xf numFmtId="318" fontId="16" fillId="0" borderId="0" applyFont="0" applyFill="0" applyBorder="0" applyAlignment="0" applyProtection="0"/>
    <xf numFmtId="319" fontId="99" fillId="0" borderId="0" applyFont="0" applyFill="0" applyBorder="0" applyAlignment="0" applyProtection="0"/>
    <xf numFmtId="320" fontId="16"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4" fillId="0" borderId="0" applyFont="0" applyFill="0" applyBorder="0" applyAlignment="0" applyProtection="0"/>
    <xf numFmtId="9"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30"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56" fillId="0" borderId="32" applyNumberFormat="0" applyBorder="0"/>
    <xf numFmtId="9" fontId="56" fillId="0" borderId="32" applyNumberFormat="0" applyBorder="0"/>
    <xf numFmtId="0" fontId="19" fillId="0" borderId="0"/>
    <xf numFmtId="181" fontId="36"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58" fontId="36"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181" fontId="36"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234" fontId="19" fillId="0" borderId="0" applyFill="0" applyBorder="0" applyAlignment="0"/>
    <xf numFmtId="321" fontId="36"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36" fontId="19" fillId="0" borderId="0" applyFill="0" applyBorder="0" applyAlignment="0"/>
    <xf numFmtId="258" fontId="36"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226" fontId="19" fillId="0" borderId="0" applyFill="0" applyBorder="0" applyAlignment="0"/>
    <xf numFmtId="0" fontId="185" fillId="0" borderId="0"/>
    <xf numFmtId="0" fontId="186" fillId="0" borderId="0"/>
    <xf numFmtId="0" fontId="56" fillId="0" borderId="0" applyNumberFormat="0" applyFont="0" applyFill="0" applyBorder="0" applyAlignment="0" applyProtection="0">
      <alignment horizontal="left"/>
    </xf>
    <xf numFmtId="0" fontId="187" fillId="0" borderId="28">
      <alignment horizontal="center"/>
    </xf>
    <xf numFmtId="1" fontId="165" fillId="0" borderId="5" applyNumberFormat="0" applyFill="0" applyAlignment="0" applyProtection="0">
      <alignment horizontal="center" vertical="center"/>
    </xf>
    <xf numFmtId="0" fontId="188" fillId="34" borderId="0" applyNumberFormat="0" applyFont="0" applyBorder="0" applyAlignment="0">
      <alignment horizontal="center"/>
    </xf>
    <xf numFmtId="0" fontId="188" fillId="34" borderId="0" applyNumberFormat="0" applyFont="0" applyBorder="0" applyAlignment="0">
      <alignment horizontal="center"/>
    </xf>
    <xf numFmtId="14" fontId="189" fillId="0" borderId="0" applyNumberFormat="0" applyFill="0" applyBorder="0" applyAlignment="0" applyProtection="0">
      <alignment horizontal="left"/>
    </xf>
    <xf numFmtId="0" fontId="154" fillId="0" borderId="0"/>
    <xf numFmtId="0" fontId="23" fillId="0" borderId="0"/>
    <xf numFmtId="41" fontId="53" fillId="0" borderId="0" applyFont="0" applyFill="0" applyBorder="0" applyAlignment="0" applyProtection="0"/>
    <xf numFmtId="213" fontId="53"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Protection="0"/>
    <xf numFmtId="209" fontId="53" fillId="0" borderId="0" applyFont="0" applyFill="0" applyBorder="0" applyAlignment="0" applyProtection="0"/>
    <xf numFmtId="41" fontId="30" fillId="0" borderId="0" applyProtection="0"/>
    <xf numFmtId="4" fontId="190" fillId="35" borderId="33" applyNumberFormat="0" applyProtection="0">
      <alignment vertical="center"/>
    </xf>
    <xf numFmtId="4" fontId="190" fillId="35" borderId="33" applyNumberFormat="0" applyProtection="0">
      <alignment vertical="center"/>
    </xf>
    <xf numFmtId="4" fontId="191" fillId="35" borderId="33" applyNumberFormat="0" applyProtection="0">
      <alignment vertical="center"/>
    </xf>
    <xf numFmtId="4" fontId="191" fillId="35" borderId="33" applyNumberFormat="0" applyProtection="0">
      <alignment vertical="center"/>
    </xf>
    <xf numFmtId="4" fontId="192" fillId="35" borderId="33" applyNumberFormat="0" applyProtection="0">
      <alignment horizontal="left" vertical="center" indent="1"/>
    </xf>
    <xf numFmtId="4" fontId="192" fillId="35" borderId="33" applyNumberFormat="0" applyProtection="0">
      <alignment horizontal="left" vertical="center" indent="1"/>
    </xf>
    <xf numFmtId="4" fontId="192" fillId="36" borderId="0" applyNumberFormat="0" applyProtection="0">
      <alignment horizontal="left" vertical="center" indent="1"/>
    </xf>
    <xf numFmtId="4" fontId="192" fillId="36" borderId="0" applyNumberFormat="0" applyProtection="0">
      <alignment horizontal="left" vertical="center" indent="1"/>
    </xf>
    <xf numFmtId="4" fontId="192" fillId="37" borderId="33" applyNumberFormat="0" applyProtection="0">
      <alignment horizontal="right" vertical="center"/>
    </xf>
    <xf numFmtId="4" fontId="192" fillId="37" borderId="33" applyNumberFormat="0" applyProtection="0">
      <alignment horizontal="right" vertical="center"/>
    </xf>
    <xf numFmtId="4" fontId="192" fillId="38" borderId="33" applyNumberFormat="0" applyProtection="0">
      <alignment horizontal="right" vertical="center"/>
    </xf>
    <xf numFmtId="4" fontId="192" fillId="38" borderId="33" applyNumberFormat="0" applyProtection="0">
      <alignment horizontal="right" vertical="center"/>
    </xf>
    <xf numFmtId="4" fontId="192" fillId="39" borderId="33" applyNumberFormat="0" applyProtection="0">
      <alignment horizontal="right" vertical="center"/>
    </xf>
    <xf numFmtId="4" fontId="192" fillId="39" borderId="33" applyNumberFormat="0" applyProtection="0">
      <alignment horizontal="right" vertical="center"/>
    </xf>
    <xf numFmtId="4" fontId="192" fillId="40" borderId="33" applyNumberFormat="0" applyProtection="0">
      <alignment horizontal="right" vertical="center"/>
    </xf>
    <xf numFmtId="4" fontId="192" fillId="40" borderId="33" applyNumberFormat="0" applyProtection="0">
      <alignment horizontal="right" vertical="center"/>
    </xf>
    <xf numFmtId="4" fontId="192" fillId="41" borderId="33" applyNumberFormat="0" applyProtection="0">
      <alignment horizontal="right" vertical="center"/>
    </xf>
    <xf numFmtId="4" fontId="192" fillId="41" borderId="33" applyNumberFormat="0" applyProtection="0">
      <alignment horizontal="right" vertical="center"/>
    </xf>
    <xf numFmtId="4" fontId="192" fillId="42" borderId="33" applyNumberFormat="0" applyProtection="0">
      <alignment horizontal="right" vertical="center"/>
    </xf>
    <xf numFmtId="4" fontId="192" fillId="42" borderId="33" applyNumberFormat="0" applyProtection="0">
      <alignment horizontal="right" vertical="center"/>
    </xf>
    <xf numFmtId="4" fontId="192" fillId="43" borderId="33" applyNumberFormat="0" applyProtection="0">
      <alignment horizontal="right" vertical="center"/>
    </xf>
    <xf numFmtId="4" fontId="192" fillId="43" borderId="33" applyNumberFormat="0" applyProtection="0">
      <alignment horizontal="right" vertical="center"/>
    </xf>
    <xf numFmtId="4" fontId="192" fillId="44" borderId="33" applyNumberFormat="0" applyProtection="0">
      <alignment horizontal="right" vertical="center"/>
    </xf>
    <xf numFmtId="4" fontId="192" fillId="44" borderId="33" applyNumberFormat="0" applyProtection="0">
      <alignment horizontal="right" vertical="center"/>
    </xf>
    <xf numFmtId="4" fontId="192" fillId="45" borderId="33" applyNumberFormat="0" applyProtection="0">
      <alignment horizontal="right" vertical="center"/>
    </xf>
    <xf numFmtId="4" fontId="192" fillId="45" borderId="33" applyNumberFormat="0" applyProtection="0">
      <alignment horizontal="right" vertical="center"/>
    </xf>
    <xf numFmtId="4" fontId="190" fillId="46" borderId="34" applyNumberFormat="0" applyProtection="0">
      <alignment horizontal="left" vertical="center" indent="1"/>
    </xf>
    <xf numFmtId="4" fontId="190" fillId="46" borderId="34" applyNumberFormat="0" applyProtection="0">
      <alignment horizontal="left" vertical="center" indent="1"/>
    </xf>
    <xf numFmtId="4" fontId="190" fillId="47" borderId="0" applyNumberFormat="0" applyProtection="0">
      <alignment horizontal="left" vertical="center" indent="1"/>
    </xf>
    <xf numFmtId="4" fontId="190" fillId="47" borderId="0" applyNumberFormat="0" applyProtection="0">
      <alignment horizontal="left" vertical="center" indent="1"/>
    </xf>
    <xf numFmtId="4" fontId="190" fillId="36" borderId="0" applyNumberFormat="0" applyProtection="0">
      <alignment horizontal="left" vertical="center" indent="1"/>
    </xf>
    <xf numFmtId="4" fontId="190" fillId="36" borderId="0" applyNumberFormat="0" applyProtection="0">
      <alignment horizontal="left" vertical="center" indent="1"/>
    </xf>
    <xf numFmtId="4" fontId="192" fillId="47" borderId="33" applyNumberFormat="0" applyProtection="0">
      <alignment horizontal="right" vertical="center"/>
    </xf>
    <xf numFmtId="4" fontId="192" fillId="47" borderId="33" applyNumberFormat="0" applyProtection="0">
      <alignment horizontal="right" vertical="center"/>
    </xf>
    <xf numFmtId="4" fontId="54" fillId="47" borderId="0" applyNumberFormat="0" applyProtection="0">
      <alignment horizontal="left" vertical="center" indent="1"/>
    </xf>
    <xf numFmtId="4" fontId="54" fillId="47" borderId="0" applyNumberFormat="0" applyProtection="0">
      <alignment horizontal="left" vertical="center" indent="1"/>
    </xf>
    <xf numFmtId="4" fontId="54" fillId="36" borderId="0" applyNumberFormat="0" applyProtection="0">
      <alignment horizontal="left" vertical="center" indent="1"/>
    </xf>
    <xf numFmtId="4" fontId="54" fillId="36" borderId="0" applyNumberFormat="0" applyProtection="0">
      <alignment horizontal="left" vertical="center" indent="1"/>
    </xf>
    <xf numFmtId="4" fontId="192" fillId="48" borderId="33" applyNumberFormat="0" applyProtection="0">
      <alignment vertical="center"/>
    </xf>
    <xf numFmtId="4" fontId="192" fillId="48" borderId="33" applyNumberFormat="0" applyProtection="0">
      <alignment vertical="center"/>
    </xf>
    <xf numFmtId="4" fontId="193" fillId="48" borderId="33" applyNumberFormat="0" applyProtection="0">
      <alignment vertical="center"/>
    </xf>
    <xf numFmtId="4" fontId="193" fillId="48" borderId="33" applyNumberFormat="0" applyProtection="0">
      <alignment vertical="center"/>
    </xf>
    <xf numFmtId="4" fontId="190" fillId="47" borderId="35" applyNumberFormat="0" applyProtection="0">
      <alignment horizontal="left" vertical="center" indent="1"/>
    </xf>
    <xf numFmtId="4" fontId="190" fillId="47" borderId="35" applyNumberFormat="0" applyProtection="0">
      <alignment horizontal="left" vertical="center" indent="1"/>
    </xf>
    <xf numFmtId="4" fontId="192" fillId="48" borderId="33" applyNumberFormat="0" applyProtection="0">
      <alignment horizontal="right" vertical="center"/>
    </xf>
    <xf numFmtId="4" fontId="192" fillId="48" borderId="33" applyNumberFormat="0" applyProtection="0">
      <alignment horizontal="right" vertical="center"/>
    </xf>
    <xf numFmtId="4" fontId="193" fillId="48" borderId="33" applyNumberFormat="0" applyProtection="0">
      <alignment horizontal="right" vertical="center"/>
    </xf>
    <xf numFmtId="4" fontId="193" fillId="48" borderId="33" applyNumberFormat="0" applyProtection="0">
      <alignment horizontal="right" vertical="center"/>
    </xf>
    <xf numFmtId="4" fontId="190" fillId="47" borderId="33" applyNumberFormat="0" applyProtection="0">
      <alignment horizontal="left" vertical="center" indent="1"/>
    </xf>
    <xf numFmtId="4" fontId="190" fillId="47" borderId="33" applyNumberFormat="0" applyProtection="0">
      <alignment horizontal="left" vertical="center" indent="1"/>
    </xf>
    <xf numFmtId="4" fontId="194" fillId="31" borderId="35" applyNumberFormat="0" applyProtection="0">
      <alignment horizontal="left" vertical="center" indent="1"/>
    </xf>
    <xf numFmtId="4" fontId="194" fillId="31" borderId="35" applyNumberFormat="0" applyProtection="0">
      <alignment horizontal="left" vertical="center" indent="1"/>
    </xf>
    <xf numFmtId="4" fontId="195" fillId="48" borderId="33" applyNumberFormat="0" applyProtection="0">
      <alignment horizontal="right" vertical="center"/>
    </xf>
    <xf numFmtId="4" fontId="195" fillId="48" borderId="33" applyNumberFormat="0" applyProtection="0">
      <alignment horizontal="right" vertical="center"/>
    </xf>
    <xf numFmtId="322" fontId="196" fillId="0" borderId="0" applyFont="0" applyFill="0" applyBorder="0" applyAlignment="0" applyProtection="0"/>
    <xf numFmtId="0" fontId="188" fillId="1" borderId="10" applyNumberFormat="0" applyFont="0" applyAlignment="0">
      <alignment horizontal="center"/>
    </xf>
    <xf numFmtId="0" fontId="188" fillId="1" borderId="10" applyNumberFormat="0" applyFont="0" applyAlignment="0">
      <alignment horizontal="center"/>
    </xf>
    <xf numFmtId="4" fontId="19" fillId="0" borderId="5" applyBorder="0"/>
    <xf numFmtId="2" fontId="19" fillId="0" borderId="5"/>
    <xf numFmtId="3" fontId="41" fillId="0" borderId="0"/>
    <xf numFmtId="0" fontId="197" fillId="0" borderId="0" applyNumberFormat="0" applyFill="0" applyBorder="0" applyAlignment="0">
      <alignment horizontal="center"/>
    </xf>
    <xf numFmtId="0" fontId="19" fillId="0" borderId="0"/>
    <xf numFmtId="1" fontId="19" fillId="0" borderId="0"/>
    <xf numFmtId="164" fontId="198" fillId="0" borderId="0" applyNumberFormat="0" applyBorder="0" applyAlignment="0">
      <alignment horizontal="centerContinuous"/>
    </xf>
    <xf numFmtId="0" fontId="25" fillId="0" borderId="0"/>
    <xf numFmtId="0" fontId="23" fillId="0" borderId="0" applyNumberFormat="0" applyFill="0" applyBorder="0" applyAlignment="0" applyProtection="0"/>
    <xf numFmtId="0" fontId="23" fillId="0" borderId="0" applyNumberFormat="0" applyFill="0" applyBorder="0" applyAlignment="0" applyProtection="0"/>
    <xf numFmtId="164" fontId="62" fillId="0" borderId="0" applyFont="0" applyFill="0" applyBorder="0" applyAlignment="0" applyProtection="0"/>
    <xf numFmtId="211" fontId="53" fillId="0" borderId="0" applyFont="0" applyFill="0" applyBorder="0" applyAlignment="0" applyProtection="0"/>
    <xf numFmtId="178" fontId="53" fillId="0" borderId="0" applyFont="0" applyFill="0" applyBorder="0" applyAlignment="0" applyProtection="0"/>
    <xf numFmtId="210" fontId="53" fillId="0" borderId="0" applyFont="0" applyFill="0" applyBorder="0" applyAlignment="0" applyProtection="0"/>
    <xf numFmtId="41" fontId="53" fillId="0" borderId="0" applyFont="0" applyFill="0" applyBorder="0" applyAlignment="0" applyProtection="0"/>
    <xf numFmtId="213" fontId="53" fillId="0" borderId="0" applyFont="0" applyFill="0" applyBorder="0" applyAlignment="0" applyProtection="0"/>
    <xf numFmtId="214" fontId="53" fillId="0" borderId="0" applyFont="0" applyFill="0" applyBorder="0" applyAlignment="0" applyProtection="0"/>
    <xf numFmtId="210" fontId="53" fillId="0" borderId="0" applyFont="0" applyFill="0" applyBorder="0" applyAlignment="0" applyProtection="0"/>
    <xf numFmtId="210" fontId="53" fillId="0" borderId="0" applyFont="0" applyFill="0" applyBorder="0" applyAlignment="0" applyProtection="0"/>
    <xf numFmtId="186" fontId="53"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178" fontId="31" fillId="0" borderId="0" applyFont="0" applyFill="0" applyBorder="0" applyAlignment="0" applyProtection="0"/>
    <xf numFmtId="186" fontId="53" fillId="0" borderId="0" applyFont="0" applyFill="0" applyBorder="0" applyAlignment="0" applyProtection="0"/>
    <xf numFmtId="185" fontId="53" fillId="0" borderId="0" applyFont="0" applyFill="0" applyBorder="0" applyAlignment="0" applyProtection="0"/>
    <xf numFmtId="185"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190" fontId="53" fillId="0" borderId="0" applyFon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178" fontId="31"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187" fontId="41" fillId="0" borderId="0" applyFont="0" applyFill="0" applyBorder="0" applyAlignment="0" applyProtection="0"/>
    <xf numFmtId="200" fontId="53" fillId="0" borderId="0" applyFont="0" applyFill="0" applyBorder="0" applyAlignment="0" applyProtection="0"/>
    <xf numFmtId="187" fontId="53" fillId="0" borderId="0" applyFont="0" applyFill="0" applyBorder="0" applyAlignment="0" applyProtection="0"/>
    <xf numFmtId="203" fontId="53" fillId="0" borderId="0" applyFont="0" applyFill="0" applyBorder="0" applyAlignment="0" applyProtection="0"/>
    <xf numFmtId="190" fontId="53" fillId="0" borderId="0" applyFont="0" applyFill="0" applyBorder="0" applyAlignment="0" applyProtection="0"/>
    <xf numFmtId="190" fontId="53" fillId="0" borderId="0" applyFont="0" applyFill="0" applyBorder="0" applyAlignment="0" applyProtection="0"/>
    <xf numFmtId="178" fontId="31" fillId="0" borderId="0" applyFont="0" applyFill="0" applyBorder="0" applyAlignment="0" applyProtection="0"/>
    <xf numFmtId="186" fontId="53" fillId="0" borderId="0" applyFont="0" applyFill="0" applyBorder="0" applyAlignment="0" applyProtection="0"/>
    <xf numFmtId="42" fontId="53" fillId="0" borderId="0" applyFont="0" applyFill="0" applyBorder="0" applyAlignment="0" applyProtection="0"/>
    <xf numFmtId="0" fontId="23" fillId="0" borderId="0"/>
    <xf numFmtId="323" fontId="85" fillId="0" borderId="0" applyFont="0" applyFill="0" applyBorder="0" applyAlignment="0" applyProtection="0"/>
    <xf numFmtId="185" fontId="53" fillId="0" borderId="0" applyFont="0" applyFill="0" applyBorder="0" applyAlignment="0" applyProtection="0"/>
    <xf numFmtId="185"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190" fontId="53" fillId="0" borderId="0" applyFont="0" applyFill="0" applyBorder="0" applyAlignment="0" applyProtection="0"/>
    <xf numFmtId="42" fontId="53" fillId="0" borderId="0" applyFont="0" applyFill="0" applyBorder="0" applyAlignment="0" applyProtection="0"/>
    <xf numFmtId="164" fontId="62" fillId="0" borderId="0" applyFont="0" applyFill="0" applyBorder="0" applyAlignment="0" applyProtection="0"/>
    <xf numFmtId="208" fontId="53" fillId="0" borderId="0" applyFont="0" applyFill="0" applyBorder="0" applyAlignment="0" applyProtection="0"/>
    <xf numFmtId="190" fontId="53" fillId="0" borderId="0" applyFon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187"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200" fontId="53" fillId="0" borderId="0" applyFont="0" applyFill="0" applyBorder="0" applyAlignment="0" applyProtection="0"/>
    <xf numFmtId="187" fontId="41" fillId="0" borderId="0" applyFont="0" applyFill="0" applyBorder="0" applyAlignment="0" applyProtection="0"/>
    <xf numFmtId="200" fontId="53" fillId="0" borderId="0" applyFont="0" applyFill="0" applyBorder="0" applyAlignment="0" applyProtection="0"/>
    <xf numFmtId="187" fontId="53" fillId="0" borderId="0" applyFont="0" applyFill="0" applyBorder="0" applyAlignment="0" applyProtection="0"/>
    <xf numFmtId="164" fontId="62" fillId="0" borderId="0" applyFont="0" applyFill="0" applyBorder="0" applyAlignment="0" applyProtection="0"/>
    <xf numFmtId="208" fontId="53" fillId="0" borderId="0" applyFont="0" applyFill="0" applyBorder="0" applyAlignment="0" applyProtection="0"/>
    <xf numFmtId="203" fontId="53" fillId="0" borderId="0" applyFont="0" applyFill="0" applyBorder="0" applyAlignment="0" applyProtection="0"/>
    <xf numFmtId="190" fontId="53" fillId="0" borderId="0" applyFont="0" applyFill="0" applyBorder="0" applyAlignment="0" applyProtection="0"/>
    <xf numFmtId="190" fontId="53" fillId="0" borderId="0" applyFont="0" applyFill="0" applyBorder="0" applyAlignment="0" applyProtection="0"/>
    <xf numFmtId="42" fontId="53" fillId="0" borderId="0" applyFont="0" applyFill="0" applyBorder="0" applyAlignment="0" applyProtection="0"/>
    <xf numFmtId="0" fontId="23" fillId="0" borderId="0"/>
    <xf numFmtId="323" fontId="85" fillId="0" borderId="0" applyFont="0" applyFill="0" applyBorder="0" applyAlignment="0" applyProtection="0"/>
    <xf numFmtId="41" fontId="53" fillId="0" borderId="0" applyFont="0" applyFill="0" applyBorder="0" applyAlignment="0" applyProtection="0"/>
    <xf numFmtId="186" fontId="53" fillId="0" borderId="0" applyFont="0" applyFill="0" applyBorder="0" applyAlignment="0" applyProtection="0"/>
    <xf numFmtId="206" fontId="53" fillId="0" borderId="0" applyFont="0" applyFill="0" applyBorder="0" applyAlignment="0" applyProtection="0"/>
    <xf numFmtId="208" fontId="53" fillId="0" borderId="0" applyFont="0" applyFill="0" applyBorder="0" applyAlignment="0" applyProtection="0"/>
    <xf numFmtId="20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213" fontId="53" fillId="0" borderId="0" applyFont="0" applyFill="0" applyBorder="0" applyAlignment="0" applyProtection="0"/>
    <xf numFmtId="164" fontId="62" fillId="0" borderId="0" applyFont="0" applyFill="0" applyBorder="0" applyAlignment="0" applyProtection="0"/>
    <xf numFmtId="205" fontId="53" fillId="0" borderId="0" applyFont="0" applyFill="0" applyBorder="0" applyAlignment="0" applyProtection="0"/>
    <xf numFmtId="206" fontId="53" fillId="0" borderId="0" applyFont="0" applyFill="0" applyBorder="0" applyAlignment="0" applyProtection="0"/>
    <xf numFmtId="205" fontId="53"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41" fontId="53" fillId="0" borderId="0" applyFont="0" applyFill="0" applyBorder="0" applyAlignment="0" applyProtection="0"/>
    <xf numFmtId="208" fontId="53" fillId="0" borderId="0" applyFont="0" applyFill="0" applyBorder="0" applyAlignment="0" applyProtection="0"/>
    <xf numFmtId="41" fontId="53" fillId="0" borderId="0" applyFont="0" applyFill="0" applyBorder="0" applyAlignment="0" applyProtection="0"/>
    <xf numFmtId="186" fontId="53" fillId="0" borderId="0" applyFont="0" applyFill="0" applyBorder="0" applyAlignment="0" applyProtection="0"/>
    <xf numFmtId="42" fontId="53" fillId="0" borderId="0" applyFont="0" applyFill="0" applyBorder="0" applyAlignment="0" applyProtection="0"/>
    <xf numFmtId="208" fontId="53" fillId="0" borderId="0" applyFont="0" applyFill="0" applyBorder="0" applyAlignment="0" applyProtection="0"/>
    <xf numFmtId="200" fontId="53" fillId="0" borderId="0" applyFont="0" applyFill="0" applyBorder="0" applyAlignment="0" applyProtection="0"/>
    <xf numFmtId="208" fontId="53" fillId="0" borderId="0" applyFont="0" applyFill="0" applyBorder="0" applyAlignment="0" applyProtection="0"/>
    <xf numFmtId="187" fontId="41" fillId="0" borderId="0" applyFont="0" applyFill="0" applyBorder="0" applyAlignment="0" applyProtection="0"/>
    <xf numFmtId="207" fontId="53" fillId="0" borderId="0" applyFont="0" applyFill="0" applyBorder="0" applyAlignment="0" applyProtection="0"/>
    <xf numFmtId="187" fontId="53" fillId="0" borderId="0" applyFont="0" applyFill="0" applyBorder="0" applyAlignment="0" applyProtection="0"/>
    <xf numFmtId="186" fontId="41" fillId="0" borderId="0" applyFont="0" applyFill="0" applyBorder="0" applyAlignment="0" applyProtection="0"/>
    <xf numFmtId="0" fontId="23" fillId="0" borderId="0"/>
    <xf numFmtId="211" fontId="53" fillId="0" borderId="0" applyFont="0" applyFill="0" applyBorder="0" applyAlignment="0" applyProtection="0"/>
    <xf numFmtId="323" fontId="85" fillId="0" borderId="0" applyFont="0" applyFill="0" applyBorder="0" applyAlignment="0" applyProtection="0"/>
    <xf numFmtId="186" fontId="53" fillId="0" borderId="0" applyFont="0" applyFill="0" applyBorder="0" applyAlignment="0" applyProtection="0"/>
    <xf numFmtId="206" fontId="53" fillId="0" borderId="0" applyFont="0" applyFill="0" applyBorder="0" applyAlignment="0" applyProtection="0"/>
    <xf numFmtId="207" fontId="53" fillId="0" borderId="0" applyFont="0" applyFill="0" applyBorder="0" applyAlignment="0" applyProtection="0"/>
    <xf numFmtId="206" fontId="53" fillId="0" borderId="0" applyFont="0" applyFill="0" applyBorder="0" applyAlignment="0" applyProtection="0"/>
    <xf numFmtId="186" fontId="53" fillId="0" borderId="0" applyFont="0" applyFill="0" applyBorder="0" applyAlignment="0" applyProtection="0"/>
    <xf numFmtId="212" fontId="53" fillId="0" borderId="0" applyFont="0" applyFill="0" applyBorder="0" applyAlignment="0" applyProtection="0"/>
    <xf numFmtId="186" fontId="53" fillId="0" borderId="0" applyFont="0" applyFill="0" applyBorder="0" applyAlignment="0" applyProtection="0"/>
    <xf numFmtId="41" fontId="53" fillId="0" borderId="0" applyFont="0" applyFill="0" applyBorder="0" applyAlignment="0" applyProtection="0"/>
    <xf numFmtId="208" fontId="53" fillId="0" borderId="0" applyFont="0" applyFill="0" applyBorder="0" applyAlignment="0" applyProtection="0"/>
    <xf numFmtId="178" fontId="53" fillId="0" borderId="0" applyFont="0" applyFill="0" applyBorder="0" applyAlignment="0" applyProtection="0"/>
    <xf numFmtId="208" fontId="53" fillId="0" borderId="0" applyFont="0" applyFill="0" applyBorder="0" applyAlignment="0" applyProtection="0"/>
    <xf numFmtId="178" fontId="53" fillId="0" borderId="0" applyFont="0" applyFill="0" applyBorder="0" applyAlignment="0" applyProtection="0"/>
    <xf numFmtId="186" fontId="53" fillId="0" borderId="0" applyFont="0" applyFill="0" applyBorder="0" applyAlignment="0" applyProtection="0"/>
    <xf numFmtId="41" fontId="53" fillId="0" borderId="0" applyFont="0" applyFill="0" applyBorder="0" applyAlignment="0" applyProtection="0"/>
    <xf numFmtId="208" fontId="53" fillId="0" borderId="0" applyFont="0" applyFill="0" applyBorder="0" applyAlignment="0" applyProtection="0"/>
    <xf numFmtId="42" fontId="53" fillId="0" borderId="0" applyFont="0" applyFill="0" applyBorder="0" applyAlignment="0" applyProtection="0"/>
    <xf numFmtId="200" fontId="53" fillId="0" borderId="0" applyFont="0" applyFill="0" applyBorder="0" applyAlignment="0" applyProtection="0"/>
    <xf numFmtId="213" fontId="53" fillId="0" borderId="0" applyFont="0" applyFill="0" applyBorder="0" applyAlignment="0" applyProtection="0"/>
    <xf numFmtId="187" fontId="41" fillId="0" borderId="0" applyFont="0" applyFill="0" applyBorder="0" applyAlignment="0" applyProtection="0"/>
    <xf numFmtId="188" fontId="53" fillId="0" borderId="0" applyFont="0" applyFill="0" applyBorder="0" applyAlignment="0" applyProtection="0"/>
    <xf numFmtId="187" fontId="53" fillId="0" borderId="0" applyFont="0" applyFill="0" applyBorder="0" applyAlignment="0" applyProtection="0"/>
    <xf numFmtId="187" fontId="41" fillId="0" borderId="0" applyFont="0" applyFill="0" applyBorder="0" applyAlignment="0" applyProtection="0"/>
    <xf numFmtId="206" fontId="53" fillId="0" borderId="0" applyFont="0" applyFill="0" applyBorder="0" applyAlignment="0" applyProtection="0"/>
    <xf numFmtId="208" fontId="53" fillId="0" borderId="0" applyFont="0" applyFill="0" applyBorder="0" applyAlignment="0" applyProtection="0"/>
    <xf numFmtId="204" fontId="53" fillId="0" borderId="0" applyFont="0" applyFill="0" applyBorder="0" applyAlignment="0" applyProtection="0"/>
    <xf numFmtId="188" fontId="53" fillId="0" borderId="0" applyFont="0" applyFill="0" applyBorder="0" applyAlignment="0" applyProtection="0"/>
    <xf numFmtId="0" fontId="23" fillId="0" borderId="0"/>
    <xf numFmtId="188" fontId="53" fillId="0" borderId="0" applyFont="0" applyFill="0" applyBorder="0" applyAlignment="0" applyProtection="0"/>
    <xf numFmtId="323" fontId="85" fillId="0" borderId="0" applyFont="0" applyFill="0" applyBorder="0" applyAlignment="0" applyProtection="0"/>
    <xf numFmtId="187" fontId="53" fillId="0" borderId="0" applyFont="0" applyFill="0" applyBorder="0" applyAlignment="0" applyProtection="0"/>
    <xf numFmtId="178" fontId="53" fillId="0" borderId="0" applyFont="0" applyFill="0" applyBorder="0" applyAlignment="0" applyProtection="0"/>
    <xf numFmtId="201" fontId="57" fillId="0" borderId="0" applyFont="0" applyFill="0" applyBorder="0" applyAlignment="0" applyProtection="0"/>
    <xf numFmtId="178" fontId="53" fillId="0" borderId="0" applyFont="0" applyFill="0" applyBorder="0" applyAlignment="0" applyProtection="0"/>
    <xf numFmtId="202" fontId="53" fillId="0" borderId="0" applyFont="0" applyFill="0" applyBorder="0" applyAlignment="0" applyProtection="0"/>
    <xf numFmtId="41" fontId="53" fillId="0" borderId="0" applyFont="0" applyFill="0" applyBorder="0" applyAlignment="0" applyProtection="0"/>
    <xf numFmtId="187" fontId="53" fillId="0" borderId="0" applyFont="0" applyFill="0" applyBorder="0" applyAlignment="0" applyProtection="0"/>
    <xf numFmtId="206" fontId="53" fillId="0" borderId="0" applyFont="0" applyFill="0" applyBorder="0" applyAlignment="0" applyProtection="0"/>
    <xf numFmtId="203" fontId="53" fillId="0" borderId="0" applyFont="0" applyFill="0" applyBorder="0" applyAlignment="0" applyProtection="0"/>
    <xf numFmtId="206" fontId="53" fillId="0" borderId="0" applyFont="0" applyFill="0" applyBorder="0" applyAlignment="0" applyProtection="0"/>
    <xf numFmtId="188" fontId="53" fillId="0" borderId="0" applyFont="0" applyFill="0" applyBorder="0" applyAlignment="0" applyProtection="0"/>
    <xf numFmtId="186" fontId="53" fillId="0" borderId="0" applyFont="0" applyFill="0" applyBorder="0" applyAlignment="0" applyProtection="0"/>
    <xf numFmtId="187" fontId="41" fillId="0" borderId="0" applyFont="0" applyFill="0" applyBorder="0" applyAlignment="0" applyProtection="0"/>
    <xf numFmtId="178" fontId="53" fillId="0" borderId="0" applyFont="0" applyFill="0" applyBorder="0" applyAlignment="0" applyProtection="0"/>
    <xf numFmtId="188" fontId="53" fillId="0" borderId="0" applyFont="0" applyFill="0" applyBorder="0" applyAlignment="0" applyProtection="0"/>
    <xf numFmtId="186" fontId="53" fillId="0" borderId="0" applyFont="0" applyFill="0" applyBorder="0" applyAlignment="0" applyProtection="0"/>
    <xf numFmtId="178" fontId="53" fillId="0" borderId="0" applyFont="0" applyFill="0" applyBorder="0" applyAlignment="0" applyProtection="0"/>
    <xf numFmtId="188" fontId="53" fillId="0" borderId="0" applyFont="0" applyFill="0" applyBorder="0" applyAlignment="0" applyProtection="0"/>
    <xf numFmtId="186" fontId="53" fillId="0" borderId="0" applyFont="0" applyFill="0" applyBorder="0" applyAlignment="0" applyProtection="0"/>
    <xf numFmtId="187" fontId="53" fillId="0" borderId="0" applyFont="0" applyFill="0" applyBorder="0" applyAlignment="0" applyProtection="0"/>
    <xf numFmtId="186" fontId="53" fillId="0" borderId="0" applyFont="0" applyFill="0" applyBorder="0" applyAlignment="0" applyProtection="0"/>
    <xf numFmtId="201" fontId="57" fillId="0" borderId="0" applyFont="0" applyFill="0" applyBorder="0" applyAlignment="0" applyProtection="0"/>
    <xf numFmtId="206" fontId="53" fillId="0" borderId="0" applyFont="0" applyFill="0" applyBorder="0" applyAlignment="0" applyProtection="0"/>
    <xf numFmtId="202" fontId="53" fillId="0" borderId="0" applyFont="0" applyFill="0" applyBorder="0" applyAlignment="0" applyProtection="0"/>
    <xf numFmtId="41" fontId="53" fillId="0" borderId="0" applyFont="0" applyFill="0" applyBorder="0" applyAlignment="0" applyProtection="0"/>
    <xf numFmtId="187" fontId="53" fillId="0" borderId="0" applyFont="0" applyFill="0" applyBorder="0" applyAlignment="0" applyProtection="0"/>
    <xf numFmtId="178" fontId="53" fillId="0" borderId="0" applyFont="0" applyFill="0" applyBorder="0" applyAlignment="0" applyProtection="0"/>
    <xf numFmtId="203" fontId="53" fillId="0" borderId="0" applyFont="0" applyFill="0" applyBorder="0" applyAlignment="0" applyProtection="0"/>
    <xf numFmtId="186" fontId="53" fillId="0" borderId="0" applyFont="0" applyFill="0" applyBorder="0" applyAlignment="0" applyProtection="0"/>
    <xf numFmtId="41" fontId="53" fillId="0" borderId="0" applyFont="0" applyFill="0" applyBorder="0" applyAlignment="0" applyProtection="0"/>
    <xf numFmtId="186" fontId="53" fillId="0" borderId="0" applyFont="0" applyFill="0" applyBorder="0" applyAlignment="0" applyProtection="0"/>
    <xf numFmtId="41" fontId="53" fillId="0" borderId="0" applyFont="0" applyFill="0" applyBorder="0" applyAlignment="0" applyProtection="0"/>
    <xf numFmtId="206" fontId="53" fillId="0" borderId="0" applyFont="0" applyFill="0" applyBorder="0" applyAlignment="0" applyProtection="0"/>
    <xf numFmtId="208"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213" fontId="53" fillId="0" borderId="0" applyFont="0" applyFill="0" applyBorder="0" applyAlignment="0" applyProtection="0"/>
    <xf numFmtId="214" fontId="53" fillId="0" borderId="0" applyFont="0" applyFill="0" applyBorder="0" applyAlignment="0" applyProtection="0"/>
    <xf numFmtId="41" fontId="53" fillId="0" borderId="0" applyFont="0" applyFill="0" applyBorder="0" applyAlignment="0" applyProtection="0"/>
    <xf numFmtId="42" fontId="53" fillId="0" borderId="0" applyFont="0" applyFill="0" applyBorder="0" applyAlignment="0" applyProtection="0"/>
    <xf numFmtId="42" fontId="53" fillId="0" borderId="0" applyFont="0" applyFill="0" applyBorder="0" applyAlignment="0" applyProtection="0"/>
    <xf numFmtId="187" fontId="53" fillId="0" borderId="0" applyFont="0" applyFill="0" applyBorder="0" applyAlignment="0" applyProtection="0"/>
    <xf numFmtId="200" fontId="53" fillId="0" borderId="0" applyFont="0" applyFill="0" applyBorder="0" applyAlignment="0" applyProtection="0"/>
    <xf numFmtId="187" fontId="41" fillId="0" borderId="0" applyFont="0" applyFill="0" applyBorder="0" applyAlignment="0" applyProtection="0"/>
    <xf numFmtId="206" fontId="53" fillId="0" borderId="0" applyFont="0" applyFill="0" applyBorder="0" applyAlignment="0" applyProtection="0"/>
    <xf numFmtId="208" fontId="53" fillId="0" borderId="0" applyFont="0" applyFill="0" applyBorder="0" applyAlignment="0" applyProtection="0"/>
    <xf numFmtId="200" fontId="53" fillId="0" borderId="0" applyFont="0" applyFill="0" applyBorder="0" applyAlignment="0" applyProtection="0"/>
    <xf numFmtId="187" fontId="53" fillId="0" borderId="0" applyFont="0" applyFill="0" applyBorder="0" applyAlignment="0" applyProtection="0"/>
    <xf numFmtId="203" fontId="53" fillId="0" borderId="0" applyFont="0" applyFill="0" applyBorder="0" applyAlignment="0" applyProtection="0"/>
    <xf numFmtId="0" fontId="23" fillId="0" borderId="0"/>
    <xf numFmtId="323" fontId="85" fillId="0" borderId="0" applyFont="0" applyFill="0" applyBorder="0" applyAlignment="0" applyProtection="0"/>
    <xf numFmtId="206" fontId="53" fillId="0" borderId="0" applyFont="0" applyFill="0" applyBorder="0" applyAlignment="0" applyProtection="0"/>
    <xf numFmtId="178" fontId="53" fillId="0" borderId="0" applyFont="0" applyFill="0" applyBorder="0" applyAlignment="0" applyProtection="0"/>
    <xf numFmtId="206" fontId="53" fillId="0" borderId="0" applyFont="0" applyFill="0" applyBorder="0" applyAlignment="0" applyProtection="0"/>
    <xf numFmtId="186"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207" fontId="53" fillId="0" borderId="0" applyFont="0" applyFill="0" applyBorder="0" applyAlignment="0" applyProtection="0"/>
    <xf numFmtId="178" fontId="53" fillId="0" borderId="0" applyFont="0" applyFill="0" applyBorder="0" applyAlignment="0" applyProtection="0"/>
    <xf numFmtId="178"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186" fontId="53" fillId="0" borderId="0" applyFont="0" applyFill="0" applyBorder="0" applyAlignment="0" applyProtection="0"/>
    <xf numFmtId="210" fontId="53" fillId="0" borderId="0" applyFont="0" applyFill="0" applyBorder="0" applyAlignment="0" applyProtection="0"/>
    <xf numFmtId="206"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186" fontId="41" fillId="0" borderId="0" applyFont="0" applyFill="0" applyBorder="0" applyAlignment="0" applyProtection="0"/>
    <xf numFmtId="178" fontId="53" fillId="0" borderId="0" applyFont="0" applyFill="0" applyBorder="0" applyAlignment="0" applyProtection="0"/>
    <xf numFmtId="186" fontId="53" fillId="0" borderId="0" applyFont="0" applyFill="0" applyBorder="0" applyAlignment="0" applyProtection="0"/>
    <xf numFmtId="178" fontId="53" fillId="0" borderId="0" applyFont="0" applyFill="0" applyBorder="0" applyAlignment="0" applyProtection="0"/>
    <xf numFmtId="41" fontId="53" fillId="0" borderId="0" applyFont="0" applyFill="0" applyBorder="0" applyAlignment="0" applyProtection="0"/>
    <xf numFmtId="178" fontId="53" fillId="0" borderId="0" applyFont="0" applyFill="0" applyBorder="0" applyAlignment="0" applyProtection="0"/>
    <xf numFmtId="210" fontId="53" fillId="0" borderId="0" applyFont="0" applyFill="0" applyBorder="0" applyAlignment="0" applyProtection="0"/>
    <xf numFmtId="206" fontId="53" fillId="0" borderId="0" applyFont="0" applyFill="0" applyBorder="0" applyAlignment="0" applyProtection="0"/>
    <xf numFmtId="210" fontId="53" fillId="0" borderId="0" applyFont="0" applyFill="0" applyBorder="0" applyAlignment="0" applyProtection="0"/>
    <xf numFmtId="186" fontId="53" fillId="0" borderId="0" applyFont="0" applyFill="0" applyBorder="0" applyAlignment="0" applyProtection="0"/>
    <xf numFmtId="41" fontId="53" fillId="0" borderId="0" applyFont="0" applyFill="0" applyBorder="0" applyAlignment="0" applyProtection="0"/>
    <xf numFmtId="14" fontId="199" fillId="0" borderId="0"/>
    <xf numFmtId="0" fontId="200" fillId="0" borderId="0"/>
    <xf numFmtId="0" fontId="162" fillId="0" borderId="0"/>
    <xf numFmtId="0" fontId="163" fillId="0" borderId="0"/>
    <xf numFmtId="40" fontId="201" fillId="0" borderId="0" applyBorder="0">
      <alignment horizontal="right"/>
    </xf>
    <xf numFmtId="0" fontId="202" fillId="0" borderId="0"/>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03" fontId="203" fillId="0" borderId="6">
      <alignment horizontal="right" vertical="center"/>
    </xf>
    <xf numFmtId="303" fontId="203" fillId="0" borderId="6">
      <alignment horizontal="right" vertical="center"/>
    </xf>
    <xf numFmtId="324" fontId="85"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6" fontId="53" fillId="0" borderId="6">
      <alignment horizontal="right" vertical="center"/>
    </xf>
    <xf numFmtId="326" fontId="53"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7" fontId="31" fillId="0" borderId="6">
      <alignment horizontal="right" vertical="center"/>
    </xf>
    <xf numFmtId="327" fontId="31"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8" fontId="62" fillId="0" borderId="6">
      <alignment horizontal="right" vertical="center"/>
    </xf>
    <xf numFmtId="329" fontId="79" fillId="0" borderId="6">
      <alignment horizontal="right" vertical="center"/>
    </xf>
    <xf numFmtId="330" fontId="165" fillId="0" borderId="6">
      <alignment horizontal="right" vertical="center"/>
    </xf>
    <xf numFmtId="330" fontId="165" fillId="0" borderId="6">
      <alignment horizontal="right" vertical="center"/>
    </xf>
    <xf numFmtId="331" fontId="23" fillId="0" borderId="6">
      <alignment horizontal="right" vertical="center"/>
    </xf>
    <xf numFmtId="326" fontId="53" fillId="0" borderId="6">
      <alignment horizontal="right" vertical="center"/>
    </xf>
    <xf numFmtId="331" fontId="23" fillId="0" borderId="6">
      <alignment horizontal="right" vertical="center"/>
    </xf>
    <xf numFmtId="331" fontId="23"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30" fontId="19" fillId="0" borderId="6">
      <alignment horizontal="right" vertical="center"/>
    </xf>
    <xf numFmtId="330" fontId="19" fillId="0" borderId="6">
      <alignment horizontal="right" vertical="center"/>
    </xf>
    <xf numFmtId="330" fontId="165" fillId="0" borderId="6">
      <alignment horizontal="right" vertical="center"/>
    </xf>
    <xf numFmtId="330" fontId="165" fillId="0" borderId="6">
      <alignment horizontal="right" vertical="center"/>
    </xf>
    <xf numFmtId="330" fontId="165" fillId="0" borderId="6">
      <alignment horizontal="right" vertical="center"/>
    </xf>
    <xf numFmtId="330" fontId="165" fillId="0" borderId="6">
      <alignment horizontal="right" vertical="center"/>
    </xf>
    <xf numFmtId="326" fontId="53" fillId="0" borderId="6">
      <alignment horizontal="right" vertical="center"/>
    </xf>
    <xf numFmtId="331" fontId="23" fillId="0" borderId="6">
      <alignment horizontal="right" vertical="center"/>
    </xf>
    <xf numFmtId="331" fontId="23"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0" fontId="19" fillId="0" borderId="6">
      <alignment horizontal="right" vertical="center"/>
    </xf>
    <xf numFmtId="330" fontId="19" fillId="0" borderId="6">
      <alignment horizontal="right" vertical="center"/>
    </xf>
    <xf numFmtId="327" fontId="31" fillId="0" borderId="6">
      <alignment horizontal="right" vertical="center"/>
    </xf>
    <xf numFmtId="327" fontId="31" fillId="0" borderId="6">
      <alignment horizontal="right" vertical="center"/>
    </xf>
    <xf numFmtId="326" fontId="53" fillId="0" borderId="6">
      <alignment horizontal="right" vertical="center"/>
    </xf>
    <xf numFmtId="326" fontId="53" fillId="0" borderId="6">
      <alignment horizontal="right" vertical="center"/>
    </xf>
    <xf numFmtId="333" fontId="31" fillId="0" borderId="6">
      <alignment horizontal="right" vertical="center"/>
    </xf>
    <xf numFmtId="333" fontId="31" fillId="0" borderId="6">
      <alignment horizontal="right" vertical="center"/>
    </xf>
    <xf numFmtId="333" fontId="31" fillId="0" borderId="6">
      <alignment horizontal="right" vertical="center"/>
    </xf>
    <xf numFmtId="333" fontId="31" fillId="0" borderId="6">
      <alignment horizontal="right" vertical="center"/>
    </xf>
    <xf numFmtId="330" fontId="165" fillId="0" borderId="6">
      <alignment horizontal="right" vertical="center"/>
    </xf>
    <xf numFmtId="330" fontId="165" fillId="0" borderId="6">
      <alignment horizontal="right" vertical="center"/>
    </xf>
    <xf numFmtId="330" fontId="165" fillId="0" borderId="6">
      <alignment horizontal="right" vertical="center"/>
    </xf>
    <xf numFmtId="330" fontId="165" fillId="0" borderId="6">
      <alignment horizontal="right" vertical="center"/>
    </xf>
    <xf numFmtId="330" fontId="165" fillId="0" borderId="6">
      <alignment horizontal="right" vertical="center"/>
    </xf>
    <xf numFmtId="330" fontId="165" fillId="0" borderId="6">
      <alignment horizontal="right" vertical="center"/>
    </xf>
    <xf numFmtId="327" fontId="31" fillId="0" borderId="6">
      <alignment horizontal="right" vertical="center"/>
    </xf>
    <xf numFmtId="327" fontId="31" fillId="0" borderId="6">
      <alignment horizontal="right" vertical="center"/>
    </xf>
    <xf numFmtId="331" fontId="23" fillId="0" borderId="6">
      <alignment horizontal="right" vertical="center"/>
    </xf>
    <xf numFmtId="331" fontId="23"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1" fontId="23" fillId="0" borderId="6">
      <alignment horizontal="right" vertical="center"/>
    </xf>
    <xf numFmtId="331" fontId="23" fillId="0" borderId="6">
      <alignment horizontal="right" vertical="center"/>
    </xf>
    <xf numFmtId="331" fontId="23"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9" fontId="79" fillId="0" borderId="6">
      <alignment horizontal="right" vertical="center"/>
    </xf>
    <xf numFmtId="324" fontId="85" fillId="0" borderId="6">
      <alignment horizontal="right" vertical="center"/>
    </xf>
    <xf numFmtId="331" fontId="23" fillId="0" borderId="6">
      <alignment horizontal="right" vertical="center"/>
    </xf>
    <xf numFmtId="331" fontId="23" fillId="0" borderId="6">
      <alignment horizontal="right" vertical="center"/>
    </xf>
    <xf numFmtId="324" fontId="85"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6" fontId="53" fillId="0" borderId="6">
      <alignment horizontal="right" vertical="center"/>
    </xf>
    <xf numFmtId="326" fontId="53" fillId="0" borderId="6">
      <alignment horizontal="right" vertical="center"/>
    </xf>
    <xf numFmtId="326" fontId="53" fillId="0" borderId="6">
      <alignment horizontal="right" vertical="center"/>
    </xf>
    <xf numFmtId="326" fontId="53"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6" fontId="53" fillId="0" borderId="6">
      <alignment horizontal="right" vertical="center"/>
    </xf>
    <xf numFmtId="326" fontId="53" fillId="0" borderId="6">
      <alignment horizontal="right" vertical="center"/>
    </xf>
    <xf numFmtId="334" fontId="19" fillId="0" borderId="6">
      <alignment horizontal="right" vertical="center"/>
    </xf>
    <xf numFmtId="334" fontId="19"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8" fontId="62" fillId="0" borderId="6">
      <alignment horizontal="right" vertical="center"/>
    </xf>
    <xf numFmtId="328" fontId="62" fillId="0" borderId="6">
      <alignment horizontal="right" vertical="center"/>
    </xf>
    <xf numFmtId="328" fontId="62" fillId="0" borderId="6">
      <alignment horizontal="right" vertical="center"/>
    </xf>
    <xf numFmtId="328" fontId="62" fillId="0" borderId="6">
      <alignment horizontal="right" vertical="center"/>
    </xf>
    <xf numFmtId="334" fontId="19" fillId="0" borderId="6">
      <alignment horizontal="right" vertical="center"/>
    </xf>
    <xf numFmtId="334" fontId="19"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28" fontId="62" fillId="0" borderId="6">
      <alignment horizontal="right" vertical="center"/>
    </xf>
    <xf numFmtId="328" fontId="62" fillId="0" borderId="6">
      <alignment horizontal="right" vertical="center"/>
    </xf>
    <xf numFmtId="328" fontId="62" fillId="0" borderId="6">
      <alignment horizontal="right" vertical="center"/>
    </xf>
    <xf numFmtId="328" fontId="62" fillId="0" borderId="6">
      <alignment horizontal="right" vertical="center"/>
    </xf>
    <xf numFmtId="328" fontId="62" fillId="0" borderId="6">
      <alignment horizontal="right" vertical="center"/>
    </xf>
    <xf numFmtId="328" fontId="62" fillId="0" borderId="6">
      <alignment horizontal="right" vertical="center"/>
    </xf>
    <xf numFmtId="328" fontId="62" fillId="0" borderId="6">
      <alignment horizontal="right" vertical="center"/>
    </xf>
    <xf numFmtId="328" fontId="62" fillId="0" borderId="6">
      <alignment horizontal="right" vertical="center"/>
    </xf>
    <xf numFmtId="328" fontId="62" fillId="0" borderId="6">
      <alignment horizontal="right" vertical="center"/>
    </xf>
    <xf numFmtId="327" fontId="31" fillId="0" borderId="6">
      <alignment horizontal="right" vertical="center"/>
    </xf>
    <xf numFmtId="326" fontId="53" fillId="0" borderId="6">
      <alignment horizontal="right" vertical="center"/>
    </xf>
    <xf numFmtId="327" fontId="31"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9" fillId="0" borderId="6">
      <alignment horizontal="right" vertical="center"/>
    </xf>
    <xf numFmtId="334" fontId="19" fillId="0" borderId="6">
      <alignment horizontal="right" vertical="center"/>
    </xf>
    <xf numFmtId="334" fontId="165" fillId="0" borderId="6">
      <alignment horizontal="right" vertical="center"/>
    </xf>
    <xf numFmtId="334" fontId="165" fillId="0" borderId="6">
      <alignment horizontal="right" vertical="center"/>
    </xf>
    <xf numFmtId="326" fontId="53" fillId="0" borderId="6">
      <alignment horizontal="right" vertical="center"/>
    </xf>
    <xf numFmtId="326" fontId="53" fillId="0" borderId="6">
      <alignment horizontal="right" vertical="center"/>
    </xf>
    <xf numFmtId="326" fontId="53" fillId="0" borderId="6">
      <alignment horizontal="right" vertical="center"/>
    </xf>
    <xf numFmtId="326" fontId="53" fillId="0" borderId="6">
      <alignment horizontal="right" vertical="center"/>
    </xf>
    <xf numFmtId="326" fontId="53" fillId="0" borderId="6">
      <alignment horizontal="right" vertical="center"/>
    </xf>
    <xf numFmtId="326" fontId="53"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7" fontId="31" fillId="0" borderId="6">
      <alignment horizontal="right" vertical="center"/>
    </xf>
    <xf numFmtId="327" fontId="31" fillId="0" borderId="6">
      <alignment horizontal="right" vertical="center"/>
    </xf>
    <xf numFmtId="333" fontId="31" fillId="0" borderId="6">
      <alignment horizontal="right" vertical="center"/>
    </xf>
    <xf numFmtId="333" fontId="31"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7" fontId="31" fillId="0" borderId="6">
      <alignment horizontal="right" vertical="center"/>
    </xf>
    <xf numFmtId="327" fontId="31" fillId="0" borderId="6">
      <alignment horizontal="right" vertical="center"/>
    </xf>
    <xf numFmtId="326" fontId="53" fillId="0" borderId="6">
      <alignment horizontal="right" vertical="center"/>
    </xf>
    <xf numFmtId="326" fontId="53" fillId="0" borderId="6">
      <alignment horizontal="right" vertical="center"/>
    </xf>
    <xf numFmtId="335" fontId="204" fillId="4" borderId="36" applyFont="0" applyFill="0" applyBorder="0"/>
    <xf numFmtId="335" fontId="204" fillId="4" borderId="36" applyFont="0" applyFill="0" applyBorder="0"/>
    <xf numFmtId="327" fontId="31" fillId="0" borderId="6">
      <alignment horizontal="right" vertical="center"/>
    </xf>
    <xf numFmtId="327" fontId="31"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6" fontId="53" fillId="0" borderId="6">
      <alignment horizontal="right" vertical="center"/>
    </xf>
    <xf numFmtId="326" fontId="53"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34" fontId="19" fillId="0" borderId="6">
      <alignment horizontal="right" vertical="center"/>
    </xf>
    <xf numFmtId="336" fontId="85" fillId="0" borderId="6">
      <alignment horizontal="right" vertical="center"/>
    </xf>
    <xf numFmtId="336" fontId="85" fillId="0" borderId="6">
      <alignment horizontal="right" vertical="center"/>
    </xf>
    <xf numFmtId="335" fontId="204" fillId="4" borderId="36" applyFont="0" applyFill="0" applyBorder="0"/>
    <xf numFmtId="335" fontId="204" fillId="4" borderId="36" applyFont="0" applyFill="0" applyBorder="0"/>
    <xf numFmtId="330" fontId="165" fillId="0" borderId="6">
      <alignment horizontal="right" vertical="center"/>
    </xf>
    <xf numFmtId="330" fontId="16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24" fontId="85" fillId="0" borderId="6">
      <alignment horizontal="right" vertical="center"/>
    </xf>
    <xf numFmtId="336" fontId="85" fillId="0" borderId="6">
      <alignment horizontal="right" vertical="center"/>
    </xf>
    <xf numFmtId="336" fontId="85"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27" fontId="31" fillId="0" borderId="6">
      <alignment horizontal="right" vertical="center"/>
    </xf>
    <xf numFmtId="327" fontId="31" fillId="0" borderId="6">
      <alignment horizontal="right" vertical="center"/>
    </xf>
    <xf numFmtId="334" fontId="19"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9" fillId="0" borderId="6">
      <alignment horizontal="right" vertical="center"/>
    </xf>
    <xf numFmtId="334" fontId="19"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9" fillId="0" borderId="6">
      <alignment horizontal="right" vertical="center"/>
    </xf>
    <xf numFmtId="334" fontId="19" fillId="0" borderId="6">
      <alignment horizontal="right" vertical="center"/>
    </xf>
    <xf numFmtId="334" fontId="165" fillId="0" borderId="6">
      <alignment horizontal="right" vertical="center"/>
    </xf>
    <xf numFmtId="334" fontId="165" fillId="0" borderId="6">
      <alignment horizontal="right" vertical="center"/>
    </xf>
    <xf numFmtId="326" fontId="53" fillId="0" borderId="6">
      <alignment horizontal="right" vertical="center"/>
    </xf>
    <xf numFmtId="326" fontId="53" fillId="0" borderId="6">
      <alignment horizontal="right" vertical="center"/>
    </xf>
    <xf numFmtId="327" fontId="31" fillId="0" borderId="6">
      <alignment horizontal="right" vertical="center"/>
    </xf>
    <xf numFmtId="327" fontId="31"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65" fillId="0" borderId="6">
      <alignment horizontal="right" vertical="center"/>
    </xf>
    <xf numFmtId="334" fontId="19" fillId="0" borderId="6">
      <alignment horizontal="right" vertical="center"/>
    </xf>
    <xf numFmtId="334" fontId="19" fillId="0" borderId="6">
      <alignment horizontal="right" vertical="center"/>
    </xf>
    <xf numFmtId="334" fontId="165" fillId="0" borderId="6">
      <alignment horizontal="right" vertical="center"/>
    </xf>
    <xf numFmtId="334" fontId="16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2" fontId="31" fillId="0" borderId="6">
      <alignment horizontal="right" vertical="center"/>
    </xf>
    <xf numFmtId="330" fontId="19" fillId="0" borderId="6">
      <alignment horizontal="right" vertical="center"/>
    </xf>
    <xf numFmtId="330" fontId="19" fillId="0" borderId="6">
      <alignment horizontal="right" vertical="center"/>
    </xf>
    <xf numFmtId="337" fontId="31" fillId="0" borderId="6">
      <alignment horizontal="right" vertical="center"/>
    </xf>
    <xf numFmtId="337" fontId="31"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7" fontId="31" fillId="0" borderId="6">
      <alignment horizontal="right" vertical="center"/>
    </xf>
    <xf numFmtId="327" fontId="31" fillId="0" borderId="6">
      <alignment horizontal="right" vertical="center"/>
    </xf>
    <xf numFmtId="333" fontId="31" fillId="0" borderId="6">
      <alignment horizontal="right" vertical="center"/>
    </xf>
    <xf numFmtId="333"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35" fontId="204" fillId="4" borderId="36" applyFont="0" applyFill="0" applyBorder="0"/>
    <xf numFmtId="327" fontId="31" fillId="0" borderId="6">
      <alignment horizontal="right" vertical="center"/>
    </xf>
    <xf numFmtId="327" fontId="31"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39" fontId="31" fillId="0" borderId="6">
      <alignment horizontal="right" vertical="center"/>
    </xf>
    <xf numFmtId="339" fontId="31" fillId="0" borderId="6">
      <alignment horizontal="right" vertical="center"/>
    </xf>
    <xf numFmtId="339" fontId="31" fillId="0" borderId="6">
      <alignment horizontal="right" vertical="center"/>
    </xf>
    <xf numFmtId="339" fontId="31" fillId="0" borderId="6">
      <alignment horizontal="right" vertical="center"/>
    </xf>
    <xf numFmtId="339" fontId="31" fillId="0" borderId="6">
      <alignment horizontal="right" vertical="center"/>
    </xf>
    <xf numFmtId="339" fontId="31"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9" fontId="79" fillId="0" borderId="6">
      <alignment horizontal="right" vertical="center"/>
    </xf>
    <xf numFmtId="327" fontId="31" fillId="0" borderId="6">
      <alignment horizontal="right" vertical="center"/>
    </xf>
    <xf numFmtId="327" fontId="31" fillId="0" borderId="6">
      <alignment horizontal="right" vertical="center"/>
    </xf>
    <xf numFmtId="326" fontId="53" fillId="0" borderId="6">
      <alignment horizontal="right" vertical="center"/>
    </xf>
    <xf numFmtId="326" fontId="53" fillId="0" borderId="6">
      <alignment horizontal="right" vertical="center"/>
    </xf>
    <xf numFmtId="335" fontId="204" fillId="4" borderId="36" applyFont="0" applyFill="0" applyBorder="0"/>
    <xf numFmtId="335" fontId="204" fillId="4" borderId="36" applyFont="0" applyFill="0" applyBorder="0"/>
    <xf numFmtId="340" fontId="85" fillId="0" borderId="6">
      <alignment horizontal="right" vertical="center"/>
    </xf>
    <xf numFmtId="340" fontId="85" fillId="0" borderId="6">
      <alignment horizontal="right" vertical="center"/>
    </xf>
    <xf numFmtId="331" fontId="23" fillId="0" borderId="6">
      <alignment horizontal="right" vertical="center"/>
    </xf>
    <xf numFmtId="331" fontId="23" fillId="0" borderId="6">
      <alignment horizontal="right" vertical="center"/>
    </xf>
    <xf numFmtId="325" fontId="79" fillId="0" borderId="6">
      <alignment horizontal="right" vertical="center"/>
    </xf>
    <xf numFmtId="325" fontId="79" fillId="0" borderId="6">
      <alignment horizontal="right" vertical="center"/>
    </xf>
    <xf numFmtId="327" fontId="31" fillId="0" borderId="6">
      <alignment horizontal="right" vertical="center"/>
    </xf>
    <xf numFmtId="327" fontId="31"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5" fontId="79" fillId="0" borderId="6">
      <alignment horizontal="right" vertical="center"/>
    </xf>
    <xf numFmtId="324" fontId="85" fillId="0" borderId="6">
      <alignment horizontal="right" vertical="center"/>
    </xf>
    <xf numFmtId="324" fontId="85" fillId="0" borderId="6">
      <alignment horizontal="right" vertical="center"/>
    </xf>
    <xf numFmtId="335" fontId="204" fillId="4" borderId="36" applyFont="0" applyFill="0" applyBorder="0"/>
    <xf numFmtId="335" fontId="204" fillId="4" borderId="36" applyFont="0" applyFill="0" applyBorder="0"/>
    <xf numFmtId="305" fontId="31" fillId="0" borderId="6">
      <alignment horizontal="right" vertical="center"/>
    </xf>
    <xf numFmtId="305" fontId="31" fillId="0" borderId="6">
      <alignment horizontal="right" vertical="center"/>
    </xf>
    <xf numFmtId="305" fontId="31" fillId="0" borderId="6">
      <alignment horizontal="right" vertical="center"/>
    </xf>
    <xf numFmtId="305" fontId="31" fillId="0" borderId="6">
      <alignment horizontal="right" vertical="center"/>
    </xf>
    <xf numFmtId="305" fontId="31" fillId="0" borderId="6">
      <alignment horizontal="right" vertical="center"/>
    </xf>
    <xf numFmtId="305" fontId="31" fillId="0" borderId="6">
      <alignment horizontal="right" vertical="center"/>
    </xf>
    <xf numFmtId="305" fontId="31" fillId="0" borderId="6">
      <alignment horizontal="right" vertical="center"/>
    </xf>
    <xf numFmtId="305" fontId="31" fillId="0" borderId="6">
      <alignment horizontal="right" vertical="center"/>
    </xf>
    <xf numFmtId="305" fontId="31" fillId="0" borderId="6">
      <alignment horizontal="right" vertical="center"/>
    </xf>
    <xf numFmtId="305" fontId="31" fillId="0" borderId="6">
      <alignment horizontal="right" vertical="center"/>
    </xf>
    <xf numFmtId="305" fontId="31" fillId="0" borderId="6">
      <alignment horizontal="right" vertical="center"/>
    </xf>
    <xf numFmtId="305" fontId="31" fillId="0" borderId="6">
      <alignment horizontal="right" vertical="center"/>
    </xf>
    <xf numFmtId="305" fontId="31" fillId="0" borderId="6">
      <alignment horizontal="right" vertical="center"/>
    </xf>
    <xf numFmtId="305" fontId="31"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03" fontId="203"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8" fontId="31" fillId="0" borderId="6">
      <alignment horizontal="right" vertical="center"/>
    </xf>
    <xf numFmtId="331" fontId="23" fillId="0" borderId="6">
      <alignment horizontal="right" vertical="center"/>
    </xf>
    <xf numFmtId="331" fontId="23"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31" fontId="23" fillId="0" borderId="6">
      <alignment horizontal="right" vertical="center"/>
    </xf>
    <xf numFmtId="331" fontId="23" fillId="0" borderId="6">
      <alignment horizontal="right" vertical="center"/>
    </xf>
    <xf numFmtId="335" fontId="204" fillId="4" borderId="36" applyFont="0" applyFill="0" applyBorder="0"/>
    <xf numFmtId="335" fontId="204" fillId="4" borderId="36" applyFont="0" applyFill="0" applyBorder="0"/>
    <xf numFmtId="324" fontId="85" fillId="0" borderId="6">
      <alignment horizontal="right" vertical="center"/>
    </xf>
    <xf numFmtId="324" fontId="85" fillId="0" borderId="6">
      <alignment horizontal="right" vertical="center"/>
    </xf>
    <xf numFmtId="327" fontId="31" fillId="0" borderId="6">
      <alignment horizontal="right" vertical="center"/>
    </xf>
    <xf numFmtId="327" fontId="31"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5" fontId="79" fillId="0" borderId="6">
      <alignment horizontal="right" vertical="center"/>
    </xf>
    <xf numFmtId="325"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9" fontId="79" fillId="0" borderId="6">
      <alignment horizontal="right" vertical="center"/>
    </xf>
    <xf numFmtId="327" fontId="31" fillId="0" borderId="6">
      <alignment horizontal="right" vertical="center"/>
    </xf>
    <xf numFmtId="340" fontId="85" fillId="0" borderId="6">
      <alignment horizontal="right" vertical="center"/>
    </xf>
    <xf numFmtId="340"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41" fontId="205" fillId="0" borderId="6">
      <alignment horizontal="right" vertical="center"/>
    </xf>
    <xf numFmtId="341" fontId="205" fillId="0" borderId="6">
      <alignment horizontal="right" vertical="center"/>
    </xf>
    <xf numFmtId="324" fontId="85" fillId="0" borderId="6">
      <alignment horizontal="right" vertical="center"/>
    </xf>
    <xf numFmtId="324" fontId="85" fillId="0" borderId="6">
      <alignment horizontal="right" vertical="center"/>
    </xf>
    <xf numFmtId="341" fontId="205" fillId="0" borderId="6">
      <alignment horizontal="right" vertical="center"/>
    </xf>
    <xf numFmtId="341" fontId="205" fillId="0" borderId="6">
      <alignment horizontal="right" vertical="center"/>
    </xf>
    <xf numFmtId="341" fontId="205" fillId="0" borderId="6">
      <alignment horizontal="right" vertical="center"/>
    </xf>
    <xf numFmtId="341" fontId="205" fillId="0" borderId="6">
      <alignment horizontal="right" vertical="center"/>
    </xf>
    <xf numFmtId="341" fontId="205" fillId="0" borderId="6">
      <alignment horizontal="right" vertical="center"/>
    </xf>
    <xf numFmtId="341" fontId="205" fillId="0" borderId="6">
      <alignment horizontal="right" vertical="center"/>
    </xf>
    <xf numFmtId="341" fontId="205" fillId="0" borderId="6">
      <alignment horizontal="right" vertical="center"/>
    </xf>
    <xf numFmtId="341" fontId="205" fillId="0" borderId="6">
      <alignment horizontal="right" vertical="center"/>
    </xf>
    <xf numFmtId="341" fontId="205" fillId="0" borderId="6">
      <alignment horizontal="right" vertical="center"/>
    </xf>
    <xf numFmtId="341" fontId="205" fillId="0" borderId="6">
      <alignment horizontal="right" vertical="center"/>
    </xf>
    <xf numFmtId="341" fontId="205" fillId="0" borderId="6">
      <alignment horizontal="right" vertical="center"/>
    </xf>
    <xf numFmtId="341" fontId="205" fillId="0" borderId="6">
      <alignment horizontal="right" vertical="center"/>
    </xf>
    <xf numFmtId="341" fontId="205" fillId="0" borderId="6">
      <alignment horizontal="right" vertical="center"/>
    </xf>
    <xf numFmtId="341" fontId="205" fillId="0" borderId="6">
      <alignment horizontal="right" vertical="center"/>
    </xf>
    <xf numFmtId="341" fontId="205" fillId="0" borderId="6">
      <alignment horizontal="right" vertical="center"/>
    </xf>
    <xf numFmtId="341" fontId="205" fillId="0" borderId="6">
      <alignment horizontal="right" vertical="center"/>
    </xf>
    <xf numFmtId="341" fontId="205" fillId="0" borderId="6">
      <alignment horizontal="right" vertical="center"/>
    </xf>
    <xf numFmtId="341" fontId="205" fillId="0" borderId="6">
      <alignment horizontal="right" vertical="center"/>
    </xf>
    <xf numFmtId="326" fontId="53" fillId="0" borderId="6">
      <alignment horizontal="right" vertical="center"/>
    </xf>
    <xf numFmtId="326" fontId="53" fillId="0" borderId="6">
      <alignment horizontal="right" vertical="center"/>
    </xf>
    <xf numFmtId="324" fontId="85" fillId="0" borderId="6">
      <alignment horizontal="right" vertical="center"/>
    </xf>
    <xf numFmtId="324" fontId="85" fillId="0" borderId="6">
      <alignment horizontal="right" vertical="center"/>
    </xf>
    <xf numFmtId="49" fontId="54" fillId="0" borderId="0" applyFill="0" applyBorder="0" applyAlignment="0"/>
    <xf numFmtId="342" fontId="19" fillId="0" borderId="0" applyFill="0" applyBorder="0" applyAlignment="0"/>
    <xf numFmtId="343" fontId="19" fillId="0" borderId="0" applyFill="0" applyBorder="0" applyAlignment="0"/>
    <xf numFmtId="343" fontId="19" fillId="0" borderId="0" applyFill="0" applyBorder="0" applyAlignment="0"/>
    <xf numFmtId="343" fontId="19" fillId="0" borderId="0" applyFill="0" applyBorder="0" applyAlignment="0"/>
    <xf numFmtId="343" fontId="19" fillId="0" borderId="0" applyFill="0" applyBorder="0" applyAlignment="0"/>
    <xf numFmtId="343" fontId="19" fillId="0" borderId="0" applyFill="0" applyBorder="0" applyAlignment="0"/>
    <xf numFmtId="343" fontId="19" fillId="0" borderId="0" applyFill="0" applyBorder="0" applyAlignment="0"/>
    <xf numFmtId="343" fontId="19" fillId="0" borderId="0" applyFill="0" applyBorder="0" applyAlignment="0"/>
    <xf numFmtId="343" fontId="19" fillId="0" borderId="0" applyFill="0" applyBorder="0" applyAlignment="0"/>
    <xf numFmtId="343" fontId="19" fillId="0" borderId="0" applyFill="0" applyBorder="0" applyAlignment="0"/>
    <xf numFmtId="343" fontId="19" fillId="0" borderId="0" applyFill="0" applyBorder="0" applyAlignment="0"/>
    <xf numFmtId="343" fontId="19" fillId="0" borderId="0" applyFill="0" applyBorder="0" applyAlignment="0"/>
    <xf numFmtId="343" fontId="19" fillId="0" borderId="0" applyFill="0" applyBorder="0" applyAlignment="0"/>
    <xf numFmtId="343" fontId="19" fillId="0" borderId="0" applyFill="0" applyBorder="0" applyAlignment="0"/>
    <xf numFmtId="343" fontId="19" fillId="0" borderId="0" applyFill="0" applyBorder="0" applyAlignment="0"/>
    <xf numFmtId="343" fontId="19" fillId="0" borderId="0" applyFill="0" applyBorder="0" applyAlignment="0"/>
    <xf numFmtId="339" fontId="19" fillId="0" borderId="0" applyFill="0" applyBorder="0" applyAlignment="0"/>
    <xf numFmtId="344" fontId="19" fillId="0" borderId="0" applyFill="0" applyBorder="0" applyAlignment="0"/>
    <xf numFmtId="344" fontId="19" fillId="0" borderId="0" applyFill="0" applyBorder="0" applyAlignment="0"/>
    <xf numFmtId="344" fontId="19" fillId="0" borderId="0" applyFill="0" applyBorder="0" applyAlignment="0"/>
    <xf numFmtId="344" fontId="19" fillId="0" borderId="0" applyFill="0" applyBorder="0" applyAlignment="0"/>
    <xf numFmtId="344" fontId="19" fillId="0" borderId="0" applyFill="0" applyBorder="0" applyAlignment="0"/>
    <xf numFmtId="344" fontId="19" fillId="0" borderId="0" applyFill="0" applyBorder="0" applyAlignment="0"/>
    <xf numFmtId="344" fontId="19" fillId="0" borderId="0" applyFill="0" applyBorder="0" applyAlignment="0"/>
    <xf numFmtId="344" fontId="19" fillId="0" borderId="0" applyFill="0" applyBorder="0" applyAlignment="0"/>
    <xf numFmtId="344" fontId="19" fillId="0" borderId="0" applyFill="0" applyBorder="0" applyAlignment="0"/>
    <xf numFmtId="344" fontId="19" fillId="0" borderId="0" applyFill="0" applyBorder="0" applyAlignment="0"/>
    <xf numFmtId="344" fontId="19" fillId="0" borderId="0" applyFill="0" applyBorder="0" applyAlignment="0"/>
    <xf numFmtId="344" fontId="19" fillId="0" borderId="0" applyFill="0" applyBorder="0" applyAlignment="0"/>
    <xf numFmtId="344" fontId="19" fillId="0" borderId="0" applyFill="0" applyBorder="0" applyAlignment="0"/>
    <xf numFmtId="344" fontId="19" fillId="0" borderId="0" applyFill="0" applyBorder="0" applyAlignment="0"/>
    <xf numFmtId="344" fontId="19" fillId="0" borderId="0" applyFill="0" applyBorder="0" applyAlignment="0"/>
    <xf numFmtId="187" fontId="85" fillId="0" borderId="6">
      <alignment horizontal="center"/>
    </xf>
    <xf numFmtId="187" fontId="85" fillId="0" borderId="6">
      <alignment horizontal="center"/>
    </xf>
    <xf numFmtId="0" fontId="206" fillId="0" borderId="37" applyProtection="0"/>
    <xf numFmtId="0" fontId="85" fillId="0" borderId="0" applyProtection="0"/>
    <xf numFmtId="0" fontId="19" fillId="0" borderId="0" applyProtection="0"/>
    <xf numFmtId="0" fontId="92" fillId="0" borderId="0" applyProtection="0"/>
    <xf numFmtId="0" fontId="206" fillId="0" borderId="37" applyProtection="0"/>
    <xf numFmtId="0" fontId="85" fillId="0" borderId="0" applyProtection="0"/>
    <xf numFmtId="0" fontId="19" fillId="0" borderId="0" applyProtection="0"/>
    <xf numFmtId="0" fontId="92" fillId="0" borderId="0" applyProtection="0"/>
    <xf numFmtId="345" fontId="207" fillId="0" borderId="0" applyNumberFormat="0" applyFont="0" applyFill="0" applyBorder="0" applyAlignment="0">
      <alignment horizontal="centerContinuous"/>
    </xf>
    <xf numFmtId="0" fontId="47" fillId="0" borderId="0">
      <alignment vertical="center" wrapText="1"/>
      <protection locked="0"/>
    </xf>
    <xf numFmtId="0" fontId="206" fillId="0" borderId="38"/>
    <xf numFmtId="0" fontId="31" fillId="0" borderId="38"/>
    <xf numFmtId="0" fontId="85" fillId="0" borderId="0" applyNumberFormat="0" applyFill="0" applyBorder="0" applyAlignment="0" applyProtection="0"/>
    <xf numFmtId="0" fontId="85" fillId="0" borderId="0" applyNumberFormat="0" applyFill="0" applyBorder="0" applyAlignment="0" applyProtection="0"/>
    <xf numFmtId="0" fontId="19"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62" fillId="0" borderId="8" applyNumberFormat="0" applyBorder="0" applyAlignment="0"/>
    <xf numFmtId="0" fontId="62" fillId="0" borderId="8" applyNumberFormat="0" applyBorder="0" applyAlignment="0"/>
    <xf numFmtId="0" fontId="62" fillId="0" borderId="8" applyNumberFormat="0" applyBorder="0" applyAlignment="0"/>
    <xf numFmtId="0" fontId="208" fillId="0" borderId="9" applyNumberFormat="0" applyBorder="0" applyAlignment="0">
      <alignment horizontal="center"/>
    </xf>
    <xf numFmtId="0" fontId="208" fillId="0" borderId="9" applyNumberFormat="0" applyBorder="0" applyAlignment="0">
      <alignment horizontal="center"/>
    </xf>
    <xf numFmtId="3" fontId="209" fillId="0" borderId="12" applyNumberFormat="0" applyBorder="0" applyAlignment="0"/>
    <xf numFmtId="0" fontId="210" fillId="0" borderId="0" applyFill="0" applyBorder="0" applyProtection="0">
      <alignment horizontal="left" vertical="top"/>
    </xf>
    <xf numFmtId="0" fontId="211" fillId="0" borderId="8">
      <alignment horizontal="center" vertical="center" wrapText="1"/>
    </xf>
    <xf numFmtId="0" fontId="211" fillId="0" borderId="8">
      <alignment horizontal="center" vertical="center" wrapText="1"/>
    </xf>
    <xf numFmtId="0" fontId="211" fillId="0" borderId="8">
      <alignment horizontal="center" vertical="center" wrapText="1"/>
    </xf>
    <xf numFmtId="0" fontId="212" fillId="0" borderId="0" applyNumberFormat="0" applyFill="0" applyBorder="0" applyAlignment="0" applyProtection="0"/>
    <xf numFmtId="0" fontId="213" fillId="0" borderId="0">
      <alignment horizontal="center"/>
    </xf>
    <xf numFmtId="40" fontId="15" fillId="0" borderId="0"/>
    <xf numFmtId="0" fontId="214" fillId="24" borderId="16" applyNumberFormat="0" applyAlignment="0" applyProtection="0"/>
    <xf numFmtId="3" fontId="215" fillId="0" borderId="0" applyNumberFormat="0" applyFill="0" applyBorder="0" applyAlignment="0" applyProtection="0">
      <alignment horizontal="center" wrapText="1"/>
    </xf>
    <xf numFmtId="0" fontId="216" fillId="0" borderId="3" applyBorder="0" applyAlignment="0">
      <alignment horizontal="center" vertical="center"/>
    </xf>
    <xf numFmtId="0" fontId="216" fillId="0" borderId="3" applyBorder="0" applyAlignment="0">
      <alignment horizontal="center" vertical="center"/>
    </xf>
    <xf numFmtId="0" fontId="217" fillId="0" borderId="0" applyNumberFormat="0" applyFill="0" applyBorder="0" applyAlignment="0" applyProtection="0">
      <alignment horizontal="centerContinuous"/>
    </xf>
    <xf numFmtId="0" fontId="137" fillId="0" borderId="39" applyNumberFormat="0" applyFill="0" applyBorder="0" applyAlignment="0" applyProtection="0">
      <alignment horizontal="center" vertical="center" wrapText="1"/>
    </xf>
    <xf numFmtId="0" fontId="218" fillId="0" borderId="0" applyNumberFormat="0" applyFill="0" applyBorder="0" applyAlignment="0" applyProtection="0"/>
    <xf numFmtId="0" fontId="219" fillId="0" borderId="40" applyNumberFormat="0" applyFill="0" applyAlignment="0" applyProtection="0"/>
    <xf numFmtId="3" fontId="66" fillId="0" borderId="5" applyNumberFormat="0" applyAlignment="0">
      <alignment horizontal="center" vertical="center"/>
    </xf>
    <xf numFmtId="3" fontId="220" fillId="0" borderId="8" applyNumberFormat="0" applyAlignment="0">
      <alignment horizontal="left" wrapText="1"/>
    </xf>
    <xf numFmtId="3" fontId="220" fillId="0" borderId="8" applyNumberFormat="0" applyAlignment="0">
      <alignment horizontal="left" wrapText="1"/>
    </xf>
    <xf numFmtId="3" fontId="220" fillId="0" borderId="8" applyNumberFormat="0" applyAlignment="0">
      <alignment horizontal="left" wrapText="1"/>
    </xf>
    <xf numFmtId="3" fontId="66" fillId="0" borderId="5" applyNumberFormat="0" applyAlignment="0">
      <alignment horizontal="center" vertical="center"/>
    </xf>
    <xf numFmtId="0" fontId="221" fillId="0" borderId="41" applyNumberFormat="0" applyBorder="0" applyAlignment="0">
      <alignment vertical="center"/>
    </xf>
    <xf numFmtId="0" fontId="222" fillId="8" borderId="0" applyNumberFormat="0" applyBorder="0" applyAlignment="0" applyProtection="0"/>
    <xf numFmtId="0" fontId="223" fillId="0" borderId="40" applyNumberFormat="0" applyFill="0" applyAlignment="0" applyProtection="0"/>
    <xf numFmtId="0" fontId="164" fillId="0" borderId="42" applyNumberFormat="0" applyAlignment="0">
      <alignment horizontal="center"/>
    </xf>
    <xf numFmtId="0" fontId="224" fillId="33" borderId="0" applyNumberFormat="0" applyBorder="0" applyAlignment="0" applyProtection="0"/>
    <xf numFmtId="0" fontId="225" fillId="0" borderId="43">
      <alignment horizontal="center"/>
    </xf>
    <xf numFmtId="178" fontId="19" fillId="0" borderId="0" applyFont="0" applyFill="0" applyBorder="0" applyAlignment="0" applyProtection="0"/>
    <xf numFmtId="192" fontId="19" fillId="0" borderId="0" applyFont="0" applyFill="0" applyBorder="0" applyAlignment="0" applyProtection="0"/>
    <xf numFmtId="164" fontId="226" fillId="0" borderId="44" applyNumberFormat="0" applyFont="0" applyAlignment="0">
      <alignment horizontal="centerContinuous"/>
    </xf>
    <xf numFmtId="294" fontId="150" fillId="0" borderId="0" applyFont="0" applyFill="0" applyBorder="0" applyAlignment="0" applyProtection="0"/>
    <xf numFmtId="346" fontId="31" fillId="0" borderId="0" applyFont="0" applyFill="0" applyBorder="0" applyAlignment="0" applyProtection="0"/>
    <xf numFmtId="347" fontId="31" fillId="0" borderId="0" applyFont="0" applyFill="0" applyBorder="0" applyAlignment="0" applyProtection="0"/>
    <xf numFmtId="0" fontId="227" fillId="0" borderId="0" applyNumberFormat="0" applyFill="0" applyBorder="0" applyAlignment="0" applyProtection="0"/>
    <xf numFmtId="0" fontId="228" fillId="0" borderId="0" applyNumberFormat="0" applyFill="0" applyBorder="0" applyAlignment="0" applyProtection="0"/>
    <xf numFmtId="0" fontId="32" fillId="0" borderId="45">
      <alignment horizontal="center"/>
    </xf>
    <xf numFmtId="0" fontId="32" fillId="0" borderId="45">
      <alignment horizontal="center"/>
    </xf>
    <xf numFmtId="339" fontId="85" fillId="0" borderId="0"/>
    <xf numFmtId="340" fontId="85" fillId="0" borderId="1"/>
    <xf numFmtId="340" fontId="85" fillId="0" borderId="1"/>
    <xf numFmtId="0" fontId="34" fillId="0" borderId="0"/>
    <xf numFmtId="0" fontId="34" fillId="0" borderId="0" applyProtection="0"/>
    <xf numFmtId="0" fontId="229" fillId="0" borderId="0"/>
    <xf numFmtId="0" fontId="34" fillId="0" borderId="0"/>
    <xf numFmtId="0" fontId="229" fillId="0" borderId="0"/>
    <xf numFmtId="0" fontId="42" fillId="0" borderId="0"/>
    <xf numFmtId="3" fontId="85" fillId="0" borderId="0" applyNumberFormat="0" applyBorder="0" applyAlignment="0" applyProtection="0">
      <alignment horizontal="centerContinuous"/>
      <protection locked="0"/>
    </xf>
    <xf numFmtId="3" fontId="230" fillId="0" borderId="0">
      <protection locked="0"/>
    </xf>
    <xf numFmtId="3" fontId="61" fillId="0" borderId="0">
      <protection locked="0"/>
    </xf>
    <xf numFmtId="3" fontId="61" fillId="0" borderId="0">
      <protection locked="0"/>
    </xf>
    <xf numFmtId="0" fontId="34" fillId="0" borderId="0"/>
    <xf numFmtId="0" fontId="34" fillId="0" borderId="0" applyProtection="0"/>
    <xf numFmtId="0" fontId="229" fillId="0" borderId="0"/>
    <xf numFmtId="0" fontId="34" fillId="0" borderId="0"/>
    <xf numFmtId="0" fontId="229" fillId="0" borderId="0"/>
    <xf numFmtId="0" fontId="231" fillId="0" borderId="46" applyFill="0" applyBorder="0" applyAlignment="0">
      <alignment horizontal="center"/>
    </xf>
    <xf numFmtId="5" fontId="232" fillId="49" borderId="3">
      <alignment vertical="top"/>
    </xf>
    <xf numFmtId="5" fontId="232" fillId="49" borderId="3">
      <alignment vertical="top"/>
    </xf>
    <xf numFmtId="301" fontId="232" fillId="49" borderId="3">
      <alignment vertical="top"/>
    </xf>
    <xf numFmtId="0" fontId="233" fillId="50" borderId="1">
      <alignment horizontal="left" vertical="center"/>
    </xf>
    <xf numFmtId="0" fontId="233" fillId="50" borderId="1">
      <alignment horizontal="left" vertical="center"/>
    </xf>
    <xf numFmtId="6" fontId="234" fillId="51" borderId="3"/>
    <xf numFmtId="6" fontId="234" fillId="51" borderId="3"/>
    <xf numFmtId="348" fontId="234" fillId="51" borderId="3"/>
    <xf numFmtId="5" fontId="147" fillId="0" borderId="3">
      <alignment horizontal="left" vertical="top"/>
    </xf>
    <xf numFmtId="5" fontId="147" fillId="0" borderId="3">
      <alignment horizontal="left" vertical="top"/>
    </xf>
    <xf numFmtId="301" fontId="235" fillId="0" borderId="3">
      <alignment horizontal="left" vertical="top"/>
    </xf>
    <xf numFmtId="0" fontId="236" fillId="52" borderId="0">
      <alignment horizontal="left" vertical="center"/>
    </xf>
    <xf numFmtId="5" fontId="23" fillId="0" borderId="5">
      <alignment horizontal="left" vertical="top"/>
    </xf>
    <xf numFmtId="294" fontId="23" fillId="0" borderId="5">
      <alignment horizontal="left" vertical="top"/>
    </xf>
    <xf numFmtId="294" fontId="23" fillId="0" borderId="5">
      <alignment horizontal="left" vertical="top"/>
    </xf>
    <xf numFmtId="294" fontId="23" fillId="0" borderId="5">
      <alignment horizontal="left" vertical="top"/>
    </xf>
    <xf numFmtId="294" fontId="23" fillId="0" borderId="5">
      <alignment horizontal="left" vertical="top"/>
    </xf>
    <xf numFmtId="294" fontId="23" fillId="0" borderId="5">
      <alignment horizontal="left" vertical="top"/>
    </xf>
    <xf numFmtId="294" fontId="23" fillId="0" borderId="5">
      <alignment horizontal="left" vertical="top"/>
    </xf>
    <xf numFmtId="301" fontId="237" fillId="0" borderId="5">
      <alignment horizontal="left" vertical="top"/>
    </xf>
    <xf numFmtId="294" fontId="23" fillId="0" borderId="5">
      <alignment horizontal="left" vertical="top"/>
    </xf>
    <xf numFmtId="294" fontId="23" fillId="0" borderId="5">
      <alignment horizontal="left" vertical="top"/>
    </xf>
    <xf numFmtId="294" fontId="23" fillId="0" borderId="5">
      <alignment horizontal="left" vertical="top"/>
    </xf>
    <xf numFmtId="294" fontId="23" fillId="0" borderId="5">
      <alignment horizontal="left" vertical="top"/>
    </xf>
    <xf numFmtId="294" fontId="23" fillId="0" borderId="5">
      <alignment horizontal="left" vertical="top"/>
    </xf>
    <xf numFmtId="294" fontId="23" fillId="0" borderId="5">
      <alignment horizontal="left" vertical="top"/>
    </xf>
    <xf numFmtId="294" fontId="23" fillId="0" borderId="5">
      <alignment horizontal="left" vertical="top"/>
    </xf>
    <xf numFmtId="294" fontId="23" fillId="0" borderId="5">
      <alignment horizontal="left" vertical="top"/>
    </xf>
    <xf numFmtId="294" fontId="23" fillId="0" borderId="5">
      <alignment horizontal="left" vertical="top"/>
    </xf>
    <xf numFmtId="0" fontId="238" fillId="0" borderId="5">
      <alignment horizontal="left" vertical="center"/>
    </xf>
    <xf numFmtId="0" fontId="19" fillId="0" borderId="0" applyFont="0" applyFill="0" applyBorder="0" applyAlignment="0" applyProtection="0"/>
    <xf numFmtId="0" fontId="19" fillId="0" borderId="0" applyFont="0" applyFill="0" applyBorder="0" applyAlignment="0" applyProtection="0"/>
    <xf numFmtId="349" fontId="19" fillId="0" borderId="0" applyFont="0" applyFill="0" applyBorder="0" applyAlignment="0" applyProtection="0"/>
    <xf numFmtId="350" fontId="19" fillId="0" borderId="0" applyFont="0" applyFill="0" applyBorder="0" applyAlignment="0" applyProtection="0"/>
    <xf numFmtId="42" fontId="119" fillId="0" borderId="0" applyFont="0" applyFill="0" applyBorder="0" applyAlignment="0" applyProtection="0"/>
    <xf numFmtId="44" fontId="119" fillId="0" borderId="0" applyFont="0" applyFill="0" applyBorder="0" applyAlignment="0" applyProtection="0"/>
    <xf numFmtId="0" fontId="239" fillId="0" borderId="0" applyNumberFormat="0" applyFill="0" applyBorder="0" applyAlignment="0" applyProtection="0"/>
    <xf numFmtId="0" fontId="240" fillId="0" borderId="0" applyNumberFormat="0" applyFont="0" applyFill="0" applyBorder="0" applyProtection="0">
      <alignment horizontal="center" vertical="center" wrapText="1"/>
    </xf>
    <xf numFmtId="0" fontId="19" fillId="0" borderId="0" applyFont="0" applyFill="0" applyBorder="0" applyAlignment="0" applyProtection="0"/>
    <xf numFmtId="0" fontId="19" fillId="0" borderId="0" applyFont="0" applyFill="0" applyBorder="0" applyAlignment="0" applyProtection="0"/>
    <xf numFmtId="0" fontId="241" fillId="0" borderId="47" applyNumberFormat="0" applyFont="0" applyAlignment="0">
      <alignment horizontal="center"/>
    </xf>
    <xf numFmtId="0" fontId="242" fillId="7" borderId="0" applyNumberFormat="0" applyBorder="0" applyAlignment="0" applyProtection="0"/>
    <xf numFmtId="0" fontId="243" fillId="0" borderId="0" applyNumberFormat="0" applyFill="0" applyBorder="0" applyAlignment="0" applyProtection="0"/>
    <xf numFmtId="0" fontId="79" fillId="0" borderId="48" applyFont="0" applyBorder="0" applyAlignment="0">
      <alignment horizontal="center"/>
    </xf>
    <xf numFmtId="0" fontId="79" fillId="0" borderId="48" applyFont="0" applyBorder="0" applyAlignment="0">
      <alignment horizontal="center"/>
    </xf>
    <xf numFmtId="178" fontId="31" fillId="0" borderId="0" applyFont="0" applyFill="0" applyBorder="0" applyAlignment="0" applyProtection="0"/>
    <xf numFmtId="42" fontId="244" fillId="0" borderId="0" applyFont="0" applyFill="0" applyBorder="0" applyAlignment="0" applyProtection="0"/>
    <xf numFmtId="44" fontId="244" fillId="0" borderId="0" applyFont="0" applyFill="0" applyBorder="0" applyAlignment="0" applyProtection="0"/>
    <xf numFmtId="0" fontId="244" fillId="0" borderId="0"/>
    <xf numFmtId="9" fontId="245" fillId="0" borderId="0" applyBorder="0" applyAlignment="0" applyProtection="0"/>
    <xf numFmtId="0" fontId="246" fillId="0" borderId="14"/>
    <xf numFmtId="193" fontId="43" fillId="0" borderId="0" applyFont="0" applyFill="0" applyBorder="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72" fillId="0" borderId="0" applyFont="0" applyFill="0" applyBorder="0" applyAlignment="0" applyProtection="0"/>
    <xf numFmtId="0" fontId="172" fillId="0" borderId="0" applyFont="0" applyFill="0" applyBorder="0" applyAlignment="0" applyProtection="0"/>
    <xf numFmtId="180" fontId="19" fillId="0" borderId="0" applyFont="0" applyFill="0" applyBorder="0" applyAlignment="0" applyProtection="0"/>
    <xf numFmtId="181" fontId="19" fillId="0" borderId="0" applyFont="0" applyFill="0" applyBorder="0" applyAlignment="0" applyProtection="0"/>
    <xf numFmtId="0" fontId="172" fillId="0" borderId="0"/>
    <xf numFmtId="0" fontId="172" fillId="0" borderId="0"/>
    <xf numFmtId="0" fontId="247" fillId="0" borderId="0"/>
    <xf numFmtId="43" fontId="19" fillId="0" borderId="0" applyFont="0" applyFill="0" applyBorder="0" applyAlignment="0" applyProtection="0"/>
    <xf numFmtId="41" fontId="19" fillId="0" borderId="0" applyFont="0" applyFill="0" applyBorder="0" applyAlignment="0" applyProtection="0"/>
    <xf numFmtId="0" fontId="19" fillId="0" borderId="0"/>
    <xf numFmtId="44" fontId="19" fillId="0" borderId="0" applyFont="0" applyFill="0" applyBorder="0" applyAlignment="0" applyProtection="0"/>
    <xf numFmtId="42" fontId="19" fillId="0" borderId="0" applyFont="0" applyFill="0" applyBorder="0" applyAlignment="0" applyProtection="0"/>
    <xf numFmtId="9" fontId="12" fillId="0" borderId="0" applyFont="0" applyFill="0" applyBorder="0" applyAlignment="0" applyProtection="0"/>
    <xf numFmtId="0" fontId="26" fillId="0" borderId="0"/>
    <xf numFmtId="0" fontId="19" fillId="0" borderId="0"/>
    <xf numFmtId="0" fontId="50" fillId="0" borderId="0" applyFont="0" applyFill="0" applyBorder="0" applyAlignment="0" applyProtection="0"/>
    <xf numFmtId="325" fontId="56" fillId="0" borderId="0" applyFont="0" applyFill="0" applyBorder="0" applyAlignment="0" applyProtection="0"/>
    <xf numFmtId="40" fontId="250" fillId="0" borderId="0" applyFont="0" applyFill="0" applyBorder="0" applyAlignment="0" applyProtection="0"/>
    <xf numFmtId="38" fontId="250" fillId="0" borderId="0" applyFont="0" applyFill="0" applyBorder="0" applyAlignment="0" applyProtection="0"/>
    <xf numFmtId="0" fontId="19" fillId="0" borderId="0"/>
    <xf numFmtId="0" fontId="251" fillId="0" borderId="0"/>
    <xf numFmtId="0" fontId="252" fillId="0" borderId="0" applyFont="0" applyFill="0" applyBorder="0" applyAlignment="0" applyProtection="0"/>
    <xf numFmtId="351" fontId="19" fillId="0" borderId="0" applyFont="0" applyFill="0" applyBorder="0" applyAlignment="0" applyProtection="0"/>
    <xf numFmtId="216" fontId="253" fillId="0" borderId="0" applyFont="0" applyFill="0" applyBorder="0" applyAlignment="0" applyProtection="0"/>
    <xf numFmtId="180" fontId="254" fillId="0" borderId="0" applyFont="0" applyFill="0" applyBorder="0" applyAlignment="0" applyProtection="0"/>
    <xf numFmtId="0" fontId="255" fillId="0" borderId="0"/>
    <xf numFmtId="178" fontId="254" fillId="0" borderId="0" applyFont="0" applyFill="0" applyBorder="0" applyAlignment="0" applyProtection="0"/>
    <xf numFmtId="40" fontId="252" fillId="0" borderId="0" applyFont="0" applyFill="0" applyBorder="0" applyAlignment="0" applyProtection="0"/>
    <xf numFmtId="38" fontId="252" fillId="0" borderId="0" applyFont="0" applyFill="0" applyBorder="0" applyAlignment="0" applyProtection="0"/>
    <xf numFmtId="9" fontId="256" fillId="0" borderId="0" applyFont="0" applyFill="0" applyBorder="0" applyAlignment="0" applyProtection="0"/>
    <xf numFmtId="179" fontId="254" fillId="0" borderId="0" applyFont="0" applyFill="0" applyBorder="0" applyAlignment="0" applyProtection="0"/>
    <xf numFmtId="352" fontId="19" fillId="0" borderId="0" applyFont="0" applyFill="0" applyBorder="0" applyAlignment="0" applyProtection="0"/>
    <xf numFmtId="217" fontId="253" fillId="0" borderId="0" applyFont="0" applyFill="0" applyBorder="0" applyAlignment="0" applyProtection="0"/>
    <xf numFmtId="217" fontId="253" fillId="0" borderId="0" applyFont="0" applyFill="0" applyBorder="0" applyAlignment="0" applyProtection="0"/>
    <xf numFmtId="0" fontId="254" fillId="0" borderId="0"/>
    <xf numFmtId="181" fontId="254" fillId="0" borderId="0" applyFont="0" applyFill="0" applyBorder="0" applyAlignment="0" applyProtection="0"/>
    <xf numFmtId="0" fontId="19" fillId="0" borderId="0"/>
    <xf numFmtId="0" fontId="252" fillId="0" borderId="0" applyFont="0" applyFill="0" applyBorder="0" applyAlignment="0" applyProtection="0"/>
    <xf numFmtId="0" fontId="56" fillId="0" borderId="0" applyFont="0" applyFill="0" applyBorder="0" applyAlignment="0" applyProtection="0"/>
    <xf numFmtId="42" fontId="53" fillId="0" borderId="0" applyFont="0" applyFill="0" applyBorder="0" applyAlignment="0" applyProtection="0"/>
    <xf numFmtId="0" fontId="56" fillId="0" borderId="0" applyFont="0" applyFill="0" applyBorder="0" applyAlignment="0" applyProtection="0"/>
    <xf numFmtId="42" fontId="53" fillId="0" borderId="0" applyFont="0" applyFill="0" applyBorder="0" applyAlignment="0" applyProtection="0"/>
    <xf numFmtId="190" fontId="53" fillId="0" borderId="0" applyFont="0" applyFill="0" applyBorder="0" applyAlignment="0" applyProtection="0"/>
    <xf numFmtId="0" fontId="36" fillId="0" borderId="0"/>
    <xf numFmtId="0" fontId="19" fillId="0" borderId="0"/>
    <xf numFmtId="0" fontId="56" fillId="0" borderId="0" applyFont="0" applyFill="0" applyBorder="0" applyAlignment="0" applyProtection="0"/>
    <xf numFmtId="193" fontId="53" fillId="0" borderId="0" applyFont="0" applyFill="0" applyBorder="0" applyAlignment="0" applyProtection="0"/>
    <xf numFmtId="42" fontId="53" fillId="0" borderId="0" applyFont="0" applyFill="0" applyBorder="0" applyAlignment="0" applyProtection="0"/>
    <xf numFmtId="353" fontId="53" fillId="0" borderId="0" applyFont="0" applyFill="0" applyBorder="0" applyAlignment="0" applyProtection="0"/>
    <xf numFmtId="193" fontId="53" fillId="0" borderId="0" applyFont="0" applyFill="0" applyBorder="0" applyAlignment="0" applyProtection="0"/>
    <xf numFmtId="207" fontId="53" fillId="0" borderId="0" applyFont="0" applyFill="0" applyBorder="0" applyAlignment="0" applyProtection="0"/>
    <xf numFmtId="42" fontId="53" fillId="0" borderId="0" applyFont="0" applyFill="0" applyBorder="0" applyAlignment="0" applyProtection="0"/>
    <xf numFmtId="353" fontId="53" fillId="0" borderId="0" applyFont="0" applyFill="0" applyBorder="0" applyAlignment="0" applyProtection="0"/>
    <xf numFmtId="207" fontId="53" fillId="0" borderId="0" applyFont="0" applyFill="0" applyBorder="0" applyAlignment="0" applyProtection="0"/>
    <xf numFmtId="193" fontId="53" fillId="0" borderId="0" applyFont="0" applyFill="0" applyBorder="0" applyAlignment="0" applyProtection="0"/>
    <xf numFmtId="0" fontId="56" fillId="0" borderId="0" applyFont="0" applyFill="0" applyBorder="0" applyAlignment="0" applyProtection="0"/>
    <xf numFmtId="207" fontId="53" fillId="0" borderId="0" applyFont="0" applyFill="0" applyBorder="0" applyAlignment="0" applyProtection="0"/>
    <xf numFmtId="193" fontId="53" fillId="0" borderId="0" applyFont="0" applyFill="0" applyBorder="0" applyAlignment="0" applyProtection="0"/>
    <xf numFmtId="353" fontId="53" fillId="0" borderId="0" applyFont="0" applyFill="0" applyBorder="0" applyAlignment="0" applyProtection="0"/>
    <xf numFmtId="354" fontId="47" fillId="0" borderId="0" applyFont="0" applyFill="0" applyBorder="0" applyAlignment="0" applyProtection="0"/>
    <xf numFmtId="355" fontId="40" fillId="0" borderId="0" applyFont="0" applyFill="0" applyBorder="0" applyAlignment="0" applyProtection="0"/>
    <xf numFmtId="181" fontId="30" fillId="0" borderId="0" applyFont="0" applyFill="0" applyBorder="0" applyAlignment="0" applyProtection="0"/>
    <xf numFmtId="180" fontId="30" fillId="0" borderId="0" applyFont="0" applyFill="0" applyBorder="0" applyAlignment="0" applyProtection="0"/>
    <xf numFmtId="355" fontId="40" fillId="0" borderId="0" applyFont="0" applyFill="0" applyBorder="0" applyAlignment="0" applyProtection="0"/>
    <xf numFmtId="181" fontId="30" fillId="0" borderId="0" applyFont="0" applyFill="0" applyBorder="0" applyAlignment="0" applyProtection="0"/>
    <xf numFmtId="356" fontId="23" fillId="0" borderId="0" applyFont="0" applyFill="0" applyBorder="0" applyAlignment="0" applyProtection="0"/>
    <xf numFmtId="217" fontId="172" fillId="0" borderId="0" applyFont="0" applyFill="0" applyBorder="0" applyAlignment="0" applyProtection="0"/>
    <xf numFmtId="0" fontId="64" fillId="4" borderId="0"/>
    <xf numFmtId="0" fontId="65" fillId="4" borderId="0"/>
    <xf numFmtId="0" fontId="64" fillId="4" borderId="0"/>
    <xf numFmtId="0" fontId="65" fillId="4" borderId="0"/>
    <xf numFmtId="0" fontId="64" fillId="4" borderId="0"/>
    <xf numFmtId="0" fontId="65" fillId="4" borderId="0"/>
    <xf numFmtId="0" fontId="65" fillId="4" borderId="0"/>
    <xf numFmtId="0" fontId="65" fillId="4" borderId="0"/>
    <xf numFmtId="0" fontId="65" fillId="4" borderId="0"/>
    <xf numFmtId="0" fontId="64" fillId="4" borderId="0"/>
    <xf numFmtId="0" fontId="65" fillId="4" borderId="0"/>
    <xf numFmtId="0" fontId="64" fillId="4" borderId="0"/>
    <xf numFmtId="0" fontId="65" fillId="4" borderId="0"/>
    <xf numFmtId="0" fontId="65" fillId="4" borderId="0"/>
    <xf numFmtId="0" fontId="64" fillId="4" borderId="0"/>
    <xf numFmtId="0" fontId="64" fillId="4" borderId="0"/>
    <xf numFmtId="0" fontId="64" fillId="4" borderId="0"/>
    <xf numFmtId="0" fontId="65" fillId="4" borderId="0"/>
    <xf numFmtId="0" fontId="65" fillId="4" borderId="0"/>
    <xf numFmtId="0" fontId="65" fillId="4" borderId="0"/>
    <xf numFmtId="0" fontId="65" fillId="4" borderId="0"/>
    <xf numFmtId="0" fontId="65" fillId="4" borderId="0"/>
    <xf numFmtId="0" fontId="64"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64" fillId="4" borderId="0"/>
    <xf numFmtId="0" fontId="64" fillId="4" borderId="0"/>
    <xf numFmtId="0" fontId="65" fillId="4" borderId="0"/>
    <xf numFmtId="0" fontId="65" fillId="4" borderId="0"/>
    <xf numFmtId="0" fontId="65" fillId="4" borderId="0"/>
    <xf numFmtId="0" fontId="65" fillId="4" borderId="0"/>
    <xf numFmtId="0" fontId="64" fillId="4" borderId="0"/>
    <xf numFmtId="0" fontId="64" fillId="4" borderId="0"/>
    <xf numFmtId="215" fontId="58" fillId="0" borderId="0" applyFont="0" applyFill="0" applyBorder="0" applyAlignment="0" applyProtection="0"/>
    <xf numFmtId="0" fontId="65" fillId="4" borderId="0"/>
    <xf numFmtId="0" fontId="64" fillId="4" borderId="0"/>
    <xf numFmtId="0" fontId="65" fillId="4" borderId="0"/>
    <xf numFmtId="0" fontId="65" fillId="4" borderId="0"/>
    <xf numFmtId="0" fontId="64" fillId="4" borderId="0"/>
    <xf numFmtId="0" fontId="64" fillId="4" borderId="0"/>
    <xf numFmtId="0" fontId="68" fillId="0" borderId="1" applyNumberFormat="0" applyFont="0" applyBorder="0">
      <alignment horizontal="left" indent="2"/>
    </xf>
    <xf numFmtId="9" fontId="257" fillId="0" borderId="0" applyFont="0" applyFill="0" applyBorder="0" applyAlignment="0" applyProtection="0"/>
    <xf numFmtId="9" fontId="258" fillId="0" borderId="0" applyFont="0" applyFill="0" applyBorder="0" applyAlignment="0" applyProtection="0"/>
    <xf numFmtId="0" fontId="72" fillId="4" borderId="0"/>
    <xf numFmtId="0" fontId="65" fillId="4" borderId="0"/>
    <xf numFmtId="0" fontId="72" fillId="4" borderId="0"/>
    <xf numFmtId="0" fontId="65" fillId="4" borderId="0"/>
    <xf numFmtId="0" fontId="72" fillId="4" borderId="0"/>
    <xf numFmtId="0" fontId="65" fillId="4" borderId="0"/>
    <xf numFmtId="0" fontId="65" fillId="4" borderId="0"/>
    <xf numFmtId="0" fontId="65" fillId="4" borderId="0"/>
    <xf numFmtId="0" fontId="65" fillId="4" borderId="0"/>
    <xf numFmtId="0" fontId="72" fillId="4" borderId="0"/>
    <xf numFmtId="0" fontId="65" fillId="4" borderId="0"/>
    <xf numFmtId="0" fontId="72" fillId="4" borderId="0"/>
    <xf numFmtId="0" fontId="65" fillId="4" borderId="0"/>
    <xf numFmtId="0" fontId="65" fillId="4" borderId="0"/>
    <xf numFmtId="0" fontId="72" fillId="4" borderId="0"/>
    <xf numFmtId="0" fontId="72" fillId="4" borderId="0"/>
    <xf numFmtId="0" fontId="72" fillId="4" borderId="0"/>
    <xf numFmtId="0" fontId="65" fillId="4" borderId="0"/>
    <xf numFmtId="0" fontId="65" fillId="4" borderId="0"/>
    <xf numFmtId="0" fontId="65" fillId="4" borderId="0"/>
    <xf numFmtId="0" fontId="65" fillId="4" borderId="0"/>
    <xf numFmtId="0" fontId="65" fillId="4" borderId="0"/>
    <xf numFmtId="0" fontId="72"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72" fillId="4" borderId="0"/>
    <xf numFmtId="0" fontId="72" fillId="4" borderId="0"/>
    <xf numFmtId="0" fontId="65" fillId="4" borderId="0"/>
    <xf numFmtId="0" fontId="65" fillId="4" borderId="0"/>
    <xf numFmtId="0" fontId="65" fillId="4" borderId="0"/>
    <xf numFmtId="0" fontId="65" fillId="4" borderId="0"/>
    <xf numFmtId="0" fontId="72" fillId="4" borderId="0"/>
    <xf numFmtId="0" fontId="72" fillId="4" borderId="0"/>
    <xf numFmtId="0" fontId="65" fillId="4" borderId="0"/>
    <xf numFmtId="0" fontId="72" fillId="4" borderId="0"/>
    <xf numFmtId="0" fontId="65" fillId="4" borderId="0"/>
    <xf numFmtId="0" fontId="65" fillId="4" borderId="0"/>
    <xf numFmtId="0" fontId="72" fillId="4" borderId="0"/>
    <xf numFmtId="0" fontId="72" fillId="4" borderId="0"/>
    <xf numFmtId="0" fontId="68" fillId="0" borderId="1" applyNumberFormat="0" applyFont="0" applyBorder="0" applyAlignment="0">
      <alignment horizontal="center"/>
    </xf>
    <xf numFmtId="0" fontId="31" fillId="0" borderId="0"/>
    <xf numFmtId="0" fontId="74" fillId="4" borderId="0"/>
    <xf numFmtId="0" fontId="65" fillId="4" borderId="0"/>
    <xf numFmtId="0" fontId="74" fillId="4" borderId="0"/>
    <xf numFmtId="0" fontId="65" fillId="4" borderId="0"/>
    <xf numFmtId="0" fontId="74" fillId="4" borderId="0"/>
    <xf numFmtId="0" fontId="65" fillId="4" borderId="0"/>
    <xf numFmtId="0" fontId="65" fillId="4" borderId="0"/>
    <xf numFmtId="0" fontId="65" fillId="4" borderId="0"/>
    <xf numFmtId="0" fontId="65" fillId="4" borderId="0"/>
    <xf numFmtId="0" fontId="74" fillId="4" borderId="0"/>
    <xf numFmtId="0" fontId="65" fillId="4" borderId="0"/>
    <xf numFmtId="0" fontId="74" fillId="4" borderId="0"/>
    <xf numFmtId="0" fontId="65" fillId="4" borderId="0"/>
    <xf numFmtId="0" fontId="65" fillId="4" borderId="0"/>
    <xf numFmtId="0" fontId="74" fillId="4" borderId="0"/>
    <xf numFmtId="0" fontId="74" fillId="4" borderId="0"/>
    <xf numFmtId="0" fontId="74" fillId="4" borderId="0"/>
    <xf numFmtId="0" fontId="65" fillId="4" borderId="0"/>
    <xf numFmtId="0" fontId="65" fillId="4" borderId="0"/>
    <xf numFmtId="0" fontId="65" fillId="4" borderId="0"/>
    <xf numFmtId="0" fontId="65" fillId="4" borderId="0"/>
    <xf numFmtId="0" fontId="65" fillId="4" borderId="0"/>
    <xf numFmtId="0" fontId="74" fillId="4" borderId="0"/>
    <xf numFmtId="0" fontId="65" fillId="4" borderId="0"/>
    <xf numFmtId="0" fontId="65" fillId="4" borderId="0"/>
    <xf numFmtId="0" fontId="65" fillId="4" borderId="0"/>
    <xf numFmtId="0" fontId="65" fillId="4" borderId="0"/>
    <xf numFmtId="0" fontId="65" fillId="4" borderId="0"/>
    <xf numFmtId="0" fontId="65" fillId="4" borderId="0"/>
    <xf numFmtId="0" fontId="65" fillId="4" borderId="0"/>
    <xf numFmtId="0" fontId="74" fillId="4" borderId="0"/>
    <xf numFmtId="0" fontId="74" fillId="4" borderId="0"/>
    <xf numFmtId="0" fontId="65" fillId="4" borderId="0"/>
    <xf numFmtId="0" fontId="65" fillId="4" borderId="0"/>
    <xf numFmtId="0" fontId="65" fillId="4" borderId="0"/>
    <xf numFmtId="0" fontId="65" fillId="4" borderId="0"/>
    <xf numFmtId="0" fontId="74" fillId="4" borderId="0"/>
    <xf numFmtId="0" fontId="74" fillId="4" borderId="0"/>
    <xf numFmtId="0" fontId="65" fillId="4" borderId="0"/>
    <xf numFmtId="0" fontId="74" fillId="4" borderId="0"/>
    <xf numFmtId="0" fontId="65" fillId="4" borderId="0"/>
    <xf numFmtId="0" fontId="65" fillId="4" borderId="0"/>
    <xf numFmtId="0" fontId="74" fillId="4" borderId="0"/>
    <xf numFmtId="0" fontId="74" fillId="4" borderId="0"/>
    <xf numFmtId="0" fontId="75" fillId="0" borderId="0">
      <alignment wrapText="1"/>
    </xf>
    <xf numFmtId="0" fontId="65" fillId="0" borderId="0">
      <alignment wrapText="1"/>
    </xf>
    <xf numFmtId="0" fontId="75" fillId="0" borderId="0">
      <alignment wrapText="1"/>
    </xf>
    <xf numFmtId="0" fontId="65" fillId="0" borderId="0">
      <alignment wrapText="1"/>
    </xf>
    <xf numFmtId="0" fontId="7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75" fillId="0" borderId="0">
      <alignment wrapText="1"/>
    </xf>
    <xf numFmtId="0" fontId="65" fillId="0" borderId="0">
      <alignment wrapText="1"/>
    </xf>
    <xf numFmtId="0" fontId="75" fillId="0" borderId="0">
      <alignment wrapText="1"/>
    </xf>
    <xf numFmtId="0" fontId="65" fillId="0" borderId="0">
      <alignment wrapText="1"/>
    </xf>
    <xf numFmtId="0" fontId="65" fillId="0" borderId="0">
      <alignment wrapText="1"/>
    </xf>
    <xf numFmtId="0" fontId="75" fillId="0" borderId="0">
      <alignment wrapText="1"/>
    </xf>
    <xf numFmtId="0" fontId="75" fillId="0" borderId="0">
      <alignment wrapText="1"/>
    </xf>
    <xf numFmtId="0" fontId="7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7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75" fillId="0" borderId="0">
      <alignment wrapText="1"/>
    </xf>
    <xf numFmtId="0" fontId="75" fillId="0" borderId="0">
      <alignment wrapText="1"/>
    </xf>
    <xf numFmtId="0" fontId="65" fillId="0" borderId="0">
      <alignment wrapText="1"/>
    </xf>
    <xf numFmtId="0" fontId="65" fillId="0" borderId="0">
      <alignment wrapText="1"/>
    </xf>
    <xf numFmtId="0" fontId="65" fillId="0" borderId="0">
      <alignment wrapText="1"/>
    </xf>
    <xf numFmtId="0" fontId="65" fillId="0" borderId="0">
      <alignment wrapText="1"/>
    </xf>
    <xf numFmtId="0" fontId="75" fillId="0" borderId="0">
      <alignment wrapText="1"/>
    </xf>
    <xf numFmtId="0" fontId="75" fillId="0" borderId="0">
      <alignment wrapText="1"/>
    </xf>
    <xf numFmtId="0" fontId="65" fillId="0" borderId="0">
      <alignment wrapText="1"/>
    </xf>
    <xf numFmtId="0" fontId="75" fillId="0" borderId="0">
      <alignment wrapText="1"/>
    </xf>
    <xf numFmtId="0" fontId="65" fillId="0" borderId="0">
      <alignment wrapText="1"/>
    </xf>
    <xf numFmtId="0" fontId="65" fillId="0" borderId="0">
      <alignment wrapText="1"/>
    </xf>
    <xf numFmtId="0" fontId="75" fillId="0" borderId="0">
      <alignment wrapText="1"/>
    </xf>
    <xf numFmtId="0" fontId="75" fillId="0" borderId="0">
      <alignment wrapText="1"/>
    </xf>
    <xf numFmtId="0" fontId="23" fillId="0" borderId="0"/>
    <xf numFmtId="0" fontId="23" fillId="0" borderId="0"/>
    <xf numFmtId="0" fontId="23" fillId="0" borderId="0"/>
    <xf numFmtId="0" fontId="23" fillId="0" borderId="0"/>
    <xf numFmtId="0" fontId="250" fillId="0" borderId="0" applyFont="0" applyFill="0" applyBorder="0" applyAlignment="0" applyProtection="0"/>
    <xf numFmtId="0" fontId="250" fillId="0" borderId="0" applyFont="0" applyFill="0" applyBorder="0" applyAlignment="0" applyProtection="0"/>
    <xf numFmtId="0" fontId="19" fillId="0" borderId="0" applyFill="0" applyBorder="0" applyAlignment="0"/>
    <xf numFmtId="0" fontId="19" fillId="0" borderId="0" applyFill="0" applyBorder="0" applyAlignment="0"/>
    <xf numFmtId="0" fontId="19" fillId="0" borderId="0" applyFill="0" applyBorder="0" applyAlignment="0"/>
    <xf numFmtId="0" fontId="19" fillId="0" borderId="0" applyFill="0" applyBorder="0" applyAlignment="0"/>
    <xf numFmtId="0" fontId="19" fillId="0" borderId="0" applyFill="0" applyBorder="0" applyAlignment="0"/>
    <xf numFmtId="250" fontId="19" fillId="0" borderId="0" applyFill="0" applyBorder="0" applyAlignment="0"/>
    <xf numFmtId="0" fontId="19" fillId="0" borderId="0" applyFill="0" applyBorder="0" applyAlignment="0"/>
    <xf numFmtId="0" fontId="142" fillId="0" borderId="0" applyNumberFormat="0" applyFill="0" applyBorder="0" applyAlignment="0" applyProtection="0"/>
    <xf numFmtId="0" fontId="226" fillId="0" borderId="1"/>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9" fontId="3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4" fillId="0" borderId="0" applyFont="0" applyFill="0" applyBorder="0" applyAlignment="0" applyProtection="0"/>
    <xf numFmtId="171" fontId="2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169" fontId="101" fillId="0" borderId="0" applyFont="0" applyFill="0" applyBorder="0" applyAlignment="0" applyProtection="0"/>
    <xf numFmtId="43" fontId="19" fillId="0" borderId="0" applyFont="0" applyFill="0" applyBorder="0" applyAlignment="0" applyProtection="0"/>
    <xf numFmtId="43" fontId="27" fillId="0" borderId="0" applyFont="0" applyFill="0" applyBorder="0" applyAlignment="0" applyProtection="0"/>
    <xf numFmtId="43" fontId="6" fillId="0" borderId="0" applyFont="0" applyFill="0" applyBorder="0" applyAlignment="0" applyProtection="0"/>
    <xf numFmtId="43" fontId="19" fillId="0" borderId="0" applyFont="0" applyFill="0" applyBorder="0" applyAlignment="0" applyProtection="0"/>
    <xf numFmtId="171" fontId="25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357" fontId="47" fillId="0" borderId="0" applyFont="0" applyFill="0" applyBorder="0" applyAlignment="0" applyProtection="0"/>
    <xf numFmtId="179" fontId="30" fillId="0" borderId="0" applyFont="0" applyFill="0" applyBorder="0" applyAlignment="0" applyProtection="0"/>
    <xf numFmtId="0" fontId="260" fillId="0" borderId="9" applyNumberFormat="0" applyFont="0" applyAlignment="0">
      <alignment horizontal="center" vertical="center"/>
    </xf>
    <xf numFmtId="358" fontId="19" fillId="0" borderId="0" applyFont="0" applyFill="0" applyBorder="0" applyAlignment="0" applyProtection="0"/>
    <xf numFmtId="0" fontId="33" fillId="0" borderId="0" applyProtection="0"/>
    <xf numFmtId="359" fontId="47" fillId="0" borderId="0" applyFont="0" applyFill="0" applyBorder="0" applyAlignment="0" applyProtection="0"/>
    <xf numFmtId="352" fontId="19" fillId="0" borderId="0" applyFont="0" applyFill="0" applyBorder="0" applyAlignment="0" applyProtection="0"/>
    <xf numFmtId="178" fontId="119" fillId="0" borderId="0" applyFont="0" applyFill="0" applyBorder="0" applyAlignment="0" applyProtection="0"/>
    <xf numFmtId="178" fontId="119" fillId="0" borderId="0" applyFont="0" applyFill="0" applyBorder="0" applyAlignment="0" applyProtection="0"/>
    <xf numFmtId="178" fontId="119" fillId="0" borderId="0" applyFont="0" applyFill="0" applyBorder="0" applyAlignment="0" applyProtection="0"/>
    <xf numFmtId="178" fontId="119" fillId="0" borderId="0" applyFont="0" applyFill="0" applyBorder="0" applyAlignment="0" applyProtection="0"/>
    <xf numFmtId="178" fontId="119" fillId="0" borderId="0" applyFont="0" applyFill="0" applyBorder="0" applyAlignment="0" applyProtection="0"/>
    <xf numFmtId="179" fontId="119" fillId="0" borderId="0" applyFont="0" applyFill="0" applyBorder="0" applyAlignment="0" applyProtection="0"/>
    <xf numFmtId="179" fontId="119" fillId="0" borderId="0" applyFont="0" applyFill="0" applyBorder="0" applyAlignment="0" applyProtection="0"/>
    <xf numFmtId="179" fontId="119" fillId="0" borderId="0" applyFont="0" applyFill="0" applyBorder="0" applyAlignment="0" applyProtection="0"/>
    <xf numFmtId="179" fontId="119" fillId="0" borderId="0" applyFont="0" applyFill="0" applyBorder="0" applyAlignment="0" applyProtection="0"/>
    <xf numFmtId="179" fontId="119" fillId="0" borderId="0" applyFont="0" applyFill="0" applyBorder="0" applyAlignment="0" applyProtection="0"/>
    <xf numFmtId="0" fontId="53" fillId="0" borderId="0"/>
    <xf numFmtId="0" fontId="19" fillId="0" borderId="0" applyFill="0" applyBorder="0" applyAlignment="0"/>
    <xf numFmtId="0" fontId="261" fillId="0" borderId="0" applyNumberFormat="0" applyFill="0" applyBorder="0" applyAlignment="0" applyProtection="0"/>
    <xf numFmtId="0" fontId="32" fillId="0" borderId="0" applyNumberFormat="0" applyFill="0" applyBorder="0" applyAlignment="0" applyProtection="0"/>
    <xf numFmtId="360" fontId="41" fillId="0" borderId="0">
      <protection locked="0"/>
    </xf>
    <xf numFmtId="0" fontId="32" fillId="0" borderId="0" applyProtection="0"/>
    <xf numFmtId="0" fontId="32" fillId="0" borderId="0" applyProtection="0"/>
    <xf numFmtId="0" fontId="32" fillId="0" borderId="0" applyProtection="0"/>
    <xf numFmtId="0" fontId="32" fillId="0" borderId="0" applyProtection="0"/>
    <xf numFmtId="0" fontId="32" fillId="0" borderId="0" applyProtection="0"/>
    <xf numFmtId="0" fontId="32" fillId="0" borderId="0" applyProtection="0"/>
    <xf numFmtId="360" fontId="41" fillId="0" borderId="0">
      <protection locked="0"/>
    </xf>
    <xf numFmtId="360" fontId="41" fillId="0" borderId="0">
      <protection locked="0"/>
    </xf>
    <xf numFmtId="0" fontId="32" fillId="0" borderId="0" applyProtection="0"/>
    <xf numFmtId="0" fontId="262" fillId="0" borderId="0"/>
    <xf numFmtId="0" fontId="37" fillId="0" borderId="0" applyFont="0" applyFill="0" applyBorder="0" applyAlignment="0" applyProtection="0"/>
    <xf numFmtId="0" fontId="37" fillId="0" borderId="0" applyFont="0" applyFill="0" applyBorder="0" applyAlignment="0" applyProtection="0"/>
    <xf numFmtId="0" fontId="19" fillId="0" borderId="0"/>
    <xf numFmtId="0" fontId="19" fillId="0" borderId="0"/>
    <xf numFmtId="0" fontId="36" fillId="0" borderId="0"/>
    <xf numFmtId="0" fontId="19" fillId="0" borderId="0" applyFill="0" applyBorder="0" applyAlignment="0"/>
    <xf numFmtId="0" fontId="6" fillId="0" borderId="0"/>
    <xf numFmtId="0" fontId="6" fillId="0" borderId="0"/>
    <xf numFmtId="0" fontId="73" fillId="0" borderId="0"/>
    <xf numFmtId="0" fontId="25" fillId="0" borderId="0"/>
    <xf numFmtId="0" fontId="25" fillId="0" borderId="0"/>
    <xf numFmtId="0" fontId="19" fillId="0" borderId="0">
      <alignment vertical="top"/>
    </xf>
    <xf numFmtId="0" fontId="25" fillId="0" borderId="0"/>
    <xf numFmtId="0" fontId="263" fillId="0" borderId="0"/>
    <xf numFmtId="0" fontId="19" fillId="0" borderId="0"/>
    <xf numFmtId="0" fontId="19" fillId="0" borderId="0"/>
    <xf numFmtId="0" fontId="19" fillId="0" borderId="0"/>
    <xf numFmtId="0" fontId="19" fillId="0" borderId="0"/>
    <xf numFmtId="0" fontId="25" fillId="0" borderId="0"/>
    <xf numFmtId="0" fontId="263" fillId="0" borderId="0"/>
    <xf numFmtId="0" fontId="19" fillId="0" borderId="0"/>
    <xf numFmtId="0" fontId="19" fillId="0" borderId="0"/>
    <xf numFmtId="0" fontId="263" fillId="0" borderId="0"/>
    <xf numFmtId="0" fontId="19" fillId="0" borderId="0"/>
    <xf numFmtId="0" fontId="174" fillId="0" borderId="0"/>
    <xf numFmtId="0" fontId="14" fillId="0" borderId="0"/>
    <xf numFmtId="0" fontId="6" fillId="0" borderId="0"/>
    <xf numFmtId="0" fontId="24" fillId="0" borderId="0"/>
    <xf numFmtId="0" fontId="24" fillId="0" borderId="0"/>
    <xf numFmtId="0" fontId="19" fillId="0" borderId="0"/>
    <xf numFmtId="0" fontId="263" fillId="0" borderId="0"/>
    <xf numFmtId="0" fontId="263" fillId="0" borderId="0"/>
    <xf numFmtId="0" fontId="263" fillId="0" borderId="0"/>
    <xf numFmtId="0" fontId="263" fillId="0" borderId="0"/>
    <xf numFmtId="0" fontId="263" fillId="0" borderId="0"/>
    <xf numFmtId="0" fontId="19" fillId="0" borderId="0"/>
    <xf numFmtId="0" fontId="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 fillId="0" borderId="0"/>
    <xf numFmtId="0" fontId="19" fillId="0" borderId="0"/>
    <xf numFmtId="0" fontId="264" fillId="0" borderId="0"/>
    <xf numFmtId="0" fontId="174" fillId="0" borderId="0"/>
    <xf numFmtId="0" fontId="174" fillId="0" borderId="0"/>
    <xf numFmtId="0" fontId="14" fillId="0" borderId="0"/>
    <xf numFmtId="0" fontId="19" fillId="0" borderId="0"/>
    <xf numFmtId="0" fontId="19" fillId="0" borderId="0"/>
    <xf numFmtId="0" fontId="19" fillId="0" borderId="0"/>
    <xf numFmtId="0" fontId="19" fillId="0" borderId="0"/>
    <xf numFmtId="3" fontId="265" fillId="0" borderId="0" applyFont="0" applyFill="0" applyBorder="0" applyAlignment="0" applyProtection="0"/>
    <xf numFmtId="0" fontId="19" fillId="0" borderId="0" applyFill="0" applyBorder="0" applyAlignment="0"/>
    <xf numFmtId="0" fontId="142" fillId="0" borderId="0" applyNumberFormat="0" applyFill="0" applyBorder="0" applyAlignment="0" applyProtection="0"/>
    <xf numFmtId="3" fontId="53" fillId="0" borderId="49">
      <alignment horizontal="right" wrapText="1"/>
    </xf>
    <xf numFmtId="0" fontId="14" fillId="0" borderId="0">
      <alignment vertical="center"/>
    </xf>
    <xf numFmtId="0" fontId="266" fillId="0" borderId="0" applyNumberFormat="0" applyFill="0" applyBorder="0" applyAlignment="0" applyProtection="0">
      <alignment vertical="top"/>
      <protection locked="0"/>
    </xf>
    <xf numFmtId="207" fontId="53" fillId="0" borderId="0" applyFont="0" applyFill="0" applyBorder="0" applyAlignment="0" applyProtection="0"/>
    <xf numFmtId="327" fontId="31" fillId="0" borderId="6">
      <alignment horizontal="right" vertical="center"/>
    </xf>
    <xf numFmtId="185" fontId="94" fillId="0" borderId="6">
      <alignment horizontal="right" vertical="center"/>
    </xf>
    <xf numFmtId="305" fontId="31" fillId="0" borderId="6">
      <alignment horizontal="right" vertical="center"/>
    </xf>
    <xf numFmtId="305" fontId="31" fillId="0" borderId="6">
      <alignment horizontal="right" vertical="center"/>
    </xf>
    <xf numFmtId="335" fontId="204" fillId="4" borderId="36" applyFont="0" applyFill="0" applyBorder="0"/>
    <xf numFmtId="324" fontId="85" fillId="0" borderId="6">
      <alignment horizontal="right" vertical="center"/>
    </xf>
    <xf numFmtId="331" fontId="23" fillId="0" borderId="6">
      <alignment horizontal="right" vertical="center"/>
    </xf>
    <xf numFmtId="327" fontId="31" fillId="0" borderId="6">
      <alignment horizontal="right" vertical="center"/>
    </xf>
    <xf numFmtId="331" fontId="23" fillId="0" borderId="6">
      <alignment horizontal="right" vertical="center"/>
    </xf>
    <xf numFmtId="331" fontId="23" fillId="0" borderId="6">
      <alignment horizontal="right" vertical="center"/>
    </xf>
    <xf numFmtId="331" fontId="23" fillId="0" borderId="6">
      <alignment horizontal="right" vertical="center"/>
    </xf>
    <xf numFmtId="327" fontId="31" fillId="0" borderId="6">
      <alignment horizontal="right" vertical="center"/>
    </xf>
    <xf numFmtId="327" fontId="31" fillId="0" borderId="6">
      <alignment horizontal="right" vertical="center"/>
    </xf>
    <xf numFmtId="327" fontId="31" fillId="0" borderId="6">
      <alignment horizontal="right" vertical="center"/>
    </xf>
    <xf numFmtId="327" fontId="31" fillId="0" borderId="6">
      <alignment horizontal="right" vertical="center"/>
    </xf>
    <xf numFmtId="325" fontId="79" fillId="0" borderId="6">
      <alignment horizontal="right" vertical="center"/>
    </xf>
    <xf numFmtId="327" fontId="31" fillId="0" borderId="6">
      <alignment horizontal="right" vertical="center"/>
    </xf>
    <xf numFmtId="327" fontId="31" fillId="0" borderId="6">
      <alignment horizontal="right" vertical="center"/>
    </xf>
    <xf numFmtId="324" fontId="85" fillId="0" borderId="6">
      <alignment horizontal="right" vertical="center"/>
    </xf>
    <xf numFmtId="327" fontId="31" fillId="0" borderId="6">
      <alignment horizontal="right" vertical="center"/>
    </xf>
    <xf numFmtId="327" fontId="31" fillId="0" borderId="6">
      <alignment horizontal="right" vertical="center"/>
    </xf>
    <xf numFmtId="327" fontId="31" fillId="0" borderId="6">
      <alignment horizontal="right" vertical="center"/>
    </xf>
    <xf numFmtId="335" fontId="204" fillId="4" borderId="36" applyFont="0" applyFill="0" applyBorder="0"/>
    <xf numFmtId="327" fontId="31" fillId="0" borderId="6">
      <alignment horizontal="right" vertical="center"/>
    </xf>
    <xf numFmtId="327" fontId="31" fillId="0" borderId="6">
      <alignment horizontal="right" vertical="center"/>
    </xf>
    <xf numFmtId="324" fontId="85" fillId="0" borderId="6">
      <alignment horizontal="right" vertical="center"/>
    </xf>
    <xf numFmtId="337" fontId="31" fillId="0" borderId="6">
      <alignment horizontal="right" vertical="center"/>
    </xf>
    <xf numFmtId="337" fontId="31" fillId="0" borderId="6">
      <alignment horizontal="right" vertical="center"/>
    </xf>
    <xf numFmtId="337" fontId="31" fillId="0" borderId="6">
      <alignment horizontal="right" vertical="center"/>
    </xf>
    <xf numFmtId="337" fontId="31" fillId="0" borderId="6">
      <alignment horizontal="right" vertical="center"/>
    </xf>
    <xf numFmtId="337" fontId="31" fillId="0" borderId="6">
      <alignment horizontal="right" vertical="center"/>
    </xf>
    <xf numFmtId="337" fontId="31" fillId="0" borderId="6">
      <alignment horizontal="right" vertical="center"/>
    </xf>
    <xf numFmtId="337" fontId="31" fillId="0" borderId="6">
      <alignment horizontal="right" vertical="center"/>
    </xf>
    <xf numFmtId="337" fontId="31" fillId="0" borderId="6">
      <alignment horizontal="right" vertical="center"/>
    </xf>
    <xf numFmtId="337" fontId="31" fillId="0" borderId="6">
      <alignment horizontal="right" vertical="center"/>
    </xf>
    <xf numFmtId="305" fontId="31" fillId="0" borderId="6">
      <alignment horizontal="right" vertical="center"/>
    </xf>
    <xf numFmtId="305" fontId="31" fillId="0" borderId="6">
      <alignment horizontal="right" vertical="center"/>
    </xf>
    <xf numFmtId="324" fontId="85" fillId="0" borderId="6">
      <alignment horizontal="right" vertical="center"/>
    </xf>
    <xf numFmtId="325" fontId="79" fillId="0" borderId="6">
      <alignment horizontal="right" vertical="center"/>
    </xf>
    <xf numFmtId="325" fontId="79"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5" fontId="79" fillId="0" borderId="6">
      <alignment horizontal="right" vertical="center"/>
    </xf>
    <xf numFmtId="305" fontId="31" fillId="0" borderId="6">
      <alignment horizontal="right" vertical="center"/>
    </xf>
    <xf numFmtId="324" fontId="85" fillId="0" borderId="6">
      <alignment horizontal="right" vertical="center"/>
    </xf>
    <xf numFmtId="327" fontId="31" fillId="0" borderId="6">
      <alignment horizontal="right" vertical="center"/>
    </xf>
    <xf numFmtId="327" fontId="31" fillId="0" borderId="6">
      <alignment horizontal="right" vertical="center"/>
    </xf>
    <xf numFmtId="305" fontId="31" fillId="0" borderId="6">
      <alignment horizontal="right" vertical="center"/>
    </xf>
    <xf numFmtId="324" fontId="85" fillId="0" borderId="6">
      <alignment horizontal="right" vertical="center"/>
    </xf>
    <xf numFmtId="329" fontId="79" fillId="0" borderId="6">
      <alignment horizontal="right" vertical="center"/>
    </xf>
    <xf numFmtId="327" fontId="31" fillId="0" borderId="6">
      <alignment horizontal="right" vertical="center"/>
    </xf>
    <xf numFmtId="327" fontId="31" fillId="0" borderId="6">
      <alignment horizontal="right" vertical="center"/>
    </xf>
    <xf numFmtId="325" fontId="79" fillId="0" borderId="6">
      <alignment horizontal="right" vertical="center"/>
    </xf>
    <xf numFmtId="324" fontId="85" fillId="0" borderId="6">
      <alignment horizontal="right" vertical="center"/>
    </xf>
    <xf numFmtId="305" fontId="31"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05" fontId="31"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24" fontId="85" fillId="0" borderId="6">
      <alignment horizontal="right" vertical="center"/>
    </xf>
    <xf numFmtId="331" fontId="23" fillId="0" borderId="6">
      <alignment horizontal="right" vertical="center"/>
    </xf>
    <xf numFmtId="331" fontId="23" fillId="0" borderId="6">
      <alignment horizontal="right" vertical="center"/>
    </xf>
    <xf numFmtId="331" fontId="23" fillId="0" borderId="6">
      <alignment horizontal="right" vertical="center"/>
    </xf>
    <xf numFmtId="0" fontId="19" fillId="0" borderId="0" applyFill="0" applyBorder="0" applyAlignment="0"/>
    <xf numFmtId="0" fontId="19" fillId="0" borderId="15" applyNumberFormat="0" applyFont="0" applyFill="0" applyAlignment="0" applyProtection="0"/>
    <xf numFmtId="0" fontId="267" fillId="0" borderId="0"/>
    <xf numFmtId="0" fontId="14" fillId="0" borderId="0">
      <alignment wrapText="1"/>
    </xf>
    <xf numFmtId="0" fontId="14" fillId="0" borderId="0">
      <alignment wrapText="1" shrinkToFit="1"/>
    </xf>
    <xf numFmtId="0" fontId="14" fillId="0" borderId="0">
      <alignment horizontal="center" vertical="center" wrapText="1" shrinkToFit="1"/>
    </xf>
    <xf numFmtId="0" fontId="268" fillId="53" borderId="1">
      <alignment horizontal="center" vertical="center"/>
      <protection hidden="1"/>
    </xf>
    <xf numFmtId="0" fontId="269" fillId="0" borderId="0"/>
    <xf numFmtId="0" fontId="5" fillId="0" borderId="0"/>
    <xf numFmtId="0" fontId="4" fillId="0" borderId="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9" fillId="0" borderId="0"/>
    <xf numFmtId="43" fontId="25"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43" fontId="263" fillId="0" borderId="0" applyFont="0" applyFill="0" applyBorder="0" applyAlignment="0" applyProtection="0"/>
    <xf numFmtId="0" fontId="1" fillId="0" borderId="0"/>
    <xf numFmtId="0" fontId="263" fillId="0" borderId="0"/>
    <xf numFmtId="0" fontId="263" fillId="0" borderId="0"/>
    <xf numFmtId="0" fontId="56" fillId="0" borderId="0"/>
    <xf numFmtId="43" fontId="18" fillId="0" borderId="0" applyFont="0" applyFill="0" applyBorder="0" applyAlignment="0" applyProtection="0"/>
    <xf numFmtId="0" fontId="286" fillId="0" borderId="0"/>
    <xf numFmtId="0" fontId="1" fillId="0" borderId="0"/>
    <xf numFmtId="0" fontId="1" fillId="0" borderId="0"/>
  </cellStyleXfs>
  <cellXfs count="459">
    <xf numFmtId="0" fontId="0" fillId="0" borderId="0" xfId="0"/>
    <xf numFmtId="0" fontId="22" fillId="0" borderId="0" xfId="1" applyFont="1"/>
    <xf numFmtId="0" fontId="270" fillId="0" borderId="0" xfId="1" applyFont="1"/>
    <xf numFmtId="0" fontId="271" fillId="0" borderId="0" xfId="1" applyFont="1"/>
    <xf numFmtId="0" fontId="248" fillId="0" borderId="0" xfId="1" applyFont="1"/>
    <xf numFmtId="0" fontId="14" fillId="0" borderId="0" xfId="1" applyFont="1"/>
    <xf numFmtId="0" fontId="274" fillId="0" borderId="0" xfId="1" applyFont="1"/>
    <xf numFmtId="0" fontId="16" fillId="0" borderId="0" xfId="1" applyFont="1" applyFill="1"/>
    <xf numFmtId="0" fontId="275" fillId="0" borderId="0" xfId="1" applyFont="1"/>
    <xf numFmtId="0" fontId="276" fillId="0" borderId="0" xfId="1" applyFont="1"/>
    <xf numFmtId="0" fontId="278" fillId="0" borderId="0" xfId="1" applyFont="1" applyAlignment="1">
      <alignment horizontal="right" vertical="center"/>
    </xf>
    <xf numFmtId="164" fontId="276" fillId="0" borderId="0" xfId="1" applyNumberFormat="1" applyFont="1"/>
    <xf numFmtId="3" fontId="274" fillId="0" borderId="0" xfId="1" applyNumberFormat="1" applyFont="1"/>
    <xf numFmtId="164" fontId="274" fillId="0" borderId="0" xfId="1" applyNumberFormat="1" applyFont="1"/>
    <xf numFmtId="0" fontId="279" fillId="0" borderId="0" xfId="1" applyFont="1"/>
    <xf numFmtId="0" fontId="274" fillId="0" borderId="0" xfId="1" applyFont="1" applyFill="1"/>
    <xf numFmtId="164" fontId="274" fillId="0" borderId="0" xfId="3" applyNumberFormat="1" applyFont="1"/>
    <xf numFmtId="0" fontId="249" fillId="0" borderId="0" xfId="1" applyFont="1"/>
    <xf numFmtId="164" fontId="276" fillId="0" borderId="0" xfId="3" applyNumberFormat="1" applyFont="1"/>
    <xf numFmtId="164" fontId="274" fillId="0" borderId="0" xfId="3" applyNumberFormat="1" applyFont="1" applyFill="1"/>
    <xf numFmtId="0" fontId="282" fillId="0" borderId="0" xfId="1" applyFont="1" applyFill="1"/>
    <xf numFmtId="0" fontId="22" fillId="0" borderId="0" xfId="1" applyFont="1" applyAlignment="1">
      <alignment horizontal="center"/>
    </xf>
    <xf numFmtId="164" fontId="283" fillId="0" borderId="0" xfId="1" applyNumberFormat="1" applyFont="1"/>
    <xf numFmtId="0" fontId="272" fillId="0" borderId="0" xfId="1" applyFont="1" applyFill="1" applyAlignment="1">
      <alignment horizontal="right" vertical="center"/>
    </xf>
    <xf numFmtId="0" fontId="14" fillId="0" borderId="1" xfId="1" applyFont="1" applyFill="1" applyBorder="1" applyAlignment="1">
      <alignment vertical="center" wrapText="1"/>
    </xf>
    <xf numFmtId="3" fontId="274" fillId="0" borderId="0" xfId="1" applyNumberFormat="1" applyFont="1" applyFill="1"/>
    <xf numFmtId="0" fontId="276" fillId="0" borderId="0" xfId="1" applyFont="1" applyFill="1"/>
    <xf numFmtId="0" fontId="274" fillId="0" borderId="0" xfId="1" applyFont="1" applyFill="1" applyAlignment="1"/>
    <xf numFmtId="0" fontId="274" fillId="0" borderId="0" xfId="1" applyFont="1" applyFill="1" applyAlignment="1">
      <alignment horizontal="center"/>
    </xf>
    <xf numFmtId="0" fontId="278" fillId="0" borderId="0" xfId="1" applyFont="1" applyFill="1" applyBorder="1" applyAlignment="1">
      <alignment vertical="center"/>
    </xf>
    <xf numFmtId="164" fontId="14" fillId="0" borderId="1" xfId="3" applyNumberFormat="1" applyFont="1" applyFill="1" applyBorder="1" applyAlignment="1">
      <alignment horizontal="center" vertical="center" wrapText="1"/>
    </xf>
    <xf numFmtId="361" fontId="274" fillId="0" borderId="0" xfId="1" applyNumberFormat="1" applyFont="1" applyFill="1"/>
    <xf numFmtId="164" fontId="274" fillId="0" borderId="0" xfId="1" applyNumberFormat="1" applyFont="1" applyFill="1"/>
    <xf numFmtId="0" fontId="22" fillId="0" borderId="0" xfId="1" applyFont="1" applyFill="1" applyAlignment="1">
      <alignment horizontal="center" vertical="center" wrapText="1"/>
    </xf>
    <xf numFmtId="0" fontId="22" fillId="0" borderId="0" xfId="1" applyFont="1" applyFill="1"/>
    <xf numFmtId="0" fontId="270" fillId="0" borderId="0" xfId="1" applyFont="1" applyFill="1" applyAlignment="1">
      <alignment horizontal="center" vertical="center"/>
    </xf>
    <xf numFmtId="0" fontId="270" fillId="0" borderId="0" xfId="1" applyFont="1" applyFill="1" applyAlignment="1">
      <alignment horizontal="center" vertical="center" wrapText="1"/>
    </xf>
    <xf numFmtId="0" fontId="271" fillId="0" borderId="0" xfId="1" applyFont="1" applyFill="1" applyAlignment="1">
      <alignment horizontal="center" vertical="center" wrapText="1"/>
    </xf>
    <xf numFmtId="3" fontId="22" fillId="0" borderId="0" xfId="1" applyNumberFormat="1" applyFont="1" applyFill="1"/>
    <xf numFmtId="164" fontId="22" fillId="0" borderId="0" xfId="1" applyNumberFormat="1" applyFont="1" applyFill="1"/>
    <xf numFmtId="0" fontId="271" fillId="0" borderId="0" xfId="1" applyFont="1" applyFill="1" applyAlignment="1">
      <alignment horizontal="right" vertical="center"/>
    </xf>
    <xf numFmtId="0" fontId="270" fillId="0" borderId="0" xfId="1" applyFont="1" applyFill="1" applyBorder="1" applyAlignment="1">
      <alignment horizontal="center" vertical="center" wrapText="1"/>
    </xf>
    <xf numFmtId="0" fontId="270" fillId="0" borderId="1" xfId="1" applyFont="1" applyFill="1" applyBorder="1" applyAlignment="1">
      <alignment horizontal="center" vertical="center" wrapText="1"/>
    </xf>
    <xf numFmtId="0" fontId="22" fillId="0" borderId="1" xfId="1" applyFont="1" applyFill="1" applyBorder="1" applyAlignment="1">
      <alignment horizontal="center" vertical="center" wrapText="1"/>
    </xf>
    <xf numFmtId="164" fontId="22" fillId="0" borderId="0" xfId="3" applyNumberFormat="1" applyFont="1" applyFill="1" applyBorder="1" applyAlignment="1">
      <alignment horizontal="center" vertical="center" wrapText="1"/>
    </xf>
    <xf numFmtId="164" fontId="270" fillId="0" borderId="0" xfId="3" applyNumberFormat="1" applyFont="1" applyFill="1" applyBorder="1" applyAlignment="1">
      <alignment vertical="center" wrapText="1"/>
    </xf>
    <xf numFmtId="164" fontId="270" fillId="0" borderId="0" xfId="3" applyNumberFormat="1" applyFont="1" applyFill="1"/>
    <xf numFmtId="0" fontId="270" fillId="0" borderId="0" xfId="1" applyFont="1" applyFill="1"/>
    <xf numFmtId="3" fontId="270" fillId="0" borderId="0" xfId="1" applyNumberFormat="1" applyFont="1" applyFill="1"/>
    <xf numFmtId="164" fontId="22" fillId="0" borderId="0" xfId="3" applyNumberFormat="1" applyFont="1" applyFill="1" applyBorder="1" applyAlignment="1">
      <alignment vertical="center" wrapText="1"/>
    </xf>
    <xf numFmtId="3" fontId="22" fillId="0" borderId="0" xfId="1" applyNumberFormat="1" applyFont="1" applyFill="1" applyAlignment="1">
      <alignment horizontal="right"/>
    </xf>
    <xf numFmtId="164" fontId="271" fillId="0" borderId="0" xfId="3" applyNumberFormat="1" applyFont="1" applyFill="1" applyBorder="1" applyAlignment="1">
      <alignment vertical="center" wrapText="1"/>
    </xf>
    <xf numFmtId="3" fontId="271" fillId="0" borderId="0" xfId="1" applyNumberFormat="1" applyFont="1" applyFill="1"/>
    <xf numFmtId="164" fontId="271" fillId="0" borderId="0" xfId="1" applyNumberFormat="1" applyFont="1" applyFill="1"/>
    <xf numFmtId="0" fontId="271" fillId="0" borderId="0" xfId="1" applyFont="1" applyFill="1"/>
    <xf numFmtId="360" fontId="270" fillId="0" borderId="0" xfId="3" applyNumberFormat="1" applyFont="1" applyFill="1"/>
    <xf numFmtId="360" fontId="270" fillId="0" borderId="0" xfId="1" applyNumberFormat="1" applyFont="1" applyFill="1"/>
    <xf numFmtId="164" fontId="270" fillId="0" borderId="0" xfId="1" applyNumberFormat="1" applyFont="1" applyFill="1"/>
    <xf numFmtId="164" fontId="275" fillId="0" borderId="0" xfId="3" applyNumberFormat="1" applyFont="1" applyFill="1" applyBorder="1" applyAlignment="1">
      <alignment vertical="center" wrapText="1"/>
    </xf>
    <xf numFmtId="0" fontId="271" fillId="0" borderId="0" xfId="1" applyFont="1" applyFill="1" applyAlignment="1">
      <alignment horizontal="center"/>
    </xf>
    <xf numFmtId="164" fontId="271" fillId="0" borderId="0" xfId="3" applyNumberFormat="1" applyFont="1" applyFill="1"/>
    <xf numFmtId="164" fontId="275" fillId="0" borderId="0" xfId="1" applyNumberFormat="1" applyFont="1" applyFill="1"/>
    <xf numFmtId="3" fontId="275" fillId="0" borderId="0" xfId="1" applyNumberFormat="1" applyFont="1" applyFill="1"/>
    <xf numFmtId="0" fontId="275" fillId="0" borderId="0" xfId="1" applyFont="1" applyFill="1"/>
    <xf numFmtId="0" fontId="270" fillId="0" borderId="0" xfId="1" applyFont="1" applyFill="1" applyAlignment="1">
      <alignment vertical="center"/>
    </xf>
    <xf numFmtId="164" fontId="22" fillId="0" borderId="0" xfId="3" applyNumberFormat="1" applyFont="1" applyFill="1"/>
    <xf numFmtId="0" fontId="275" fillId="0" borderId="2" xfId="1" applyFont="1" applyFill="1" applyBorder="1" applyAlignment="1">
      <alignment vertical="center" wrapText="1"/>
    </xf>
    <xf numFmtId="0" fontId="275" fillId="0" borderId="0" xfId="1" applyFont="1" applyFill="1" applyBorder="1" applyAlignment="1">
      <alignment vertical="center" wrapText="1"/>
    </xf>
    <xf numFmtId="0" fontId="22" fillId="0" borderId="0" xfId="1" applyFont="1" applyFill="1" applyAlignment="1">
      <alignment horizontal="center"/>
    </xf>
    <xf numFmtId="0" fontId="13" fillId="0" borderId="1" xfId="1" applyFont="1" applyBorder="1" applyAlignment="1">
      <alignment horizontal="center" vertical="center" wrapText="1"/>
    </xf>
    <xf numFmtId="0" fontId="14" fillId="0" borderId="1" xfId="1" applyFont="1" applyBorder="1" applyAlignment="1">
      <alignment horizontal="center" vertical="center" wrapText="1"/>
    </xf>
    <xf numFmtId="0" fontId="285" fillId="0" borderId="0" xfId="1" applyFont="1"/>
    <xf numFmtId="3" fontId="276" fillId="0" borderId="0" xfId="1" applyNumberFormat="1" applyFont="1"/>
    <xf numFmtId="3" fontId="14" fillId="0" borderId="1" xfId="1" applyNumberFormat="1" applyFont="1" applyBorder="1" applyAlignment="1">
      <alignment horizontal="right" vertical="center" wrapText="1"/>
    </xf>
    <xf numFmtId="0" fontId="14" fillId="0" borderId="1" xfId="1" applyFont="1" applyFill="1" applyBorder="1" applyAlignment="1">
      <alignment horizontal="center" vertical="center" wrapText="1"/>
    </xf>
    <xf numFmtId="0" fontId="13" fillId="0" borderId="1" xfId="1" applyFont="1" applyBorder="1" applyAlignment="1">
      <alignment horizontal="center" vertical="center" wrapText="1"/>
    </xf>
    <xf numFmtId="0" fontId="14" fillId="0" borderId="1" xfId="1" applyFont="1" applyBorder="1" applyAlignment="1">
      <alignment horizontal="center" vertical="center" wrapText="1"/>
    </xf>
    <xf numFmtId="0" fontId="274" fillId="0" borderId="0" xfId="1" applyFont="1" applyFill="1" applyBorder="1"/>
    <xf numFmtId="164" fontId="284" fillId="0" borderId="0" xfId="1" applyNumberFormat="1" applyFont="1" applyFill="1" applyBorder="1"/>
    <xf numFmtId="0" fontId="284" fillId="0" borderId="0" xfId="1" applyFont="1" applyFill="1"/>
    <xf numFmtId="164" fontId="274" fillId="0" borderId="0" xfId="1" applyNumberFormat="1" applyFont="1" applyFill="1" applyBorder="1"/>
    <xf numFmtId="43" fontId="274" fillId="0" borderId="0" xfId="3" applyNumberFormat="1" applyFont="1" applyFill="1"/>
    <xf numFmtId="0" fontId="14" fillId="0" borderId="1" xfId="1" applyFont="1" applyFill="1" applyBorder="1" applyAlignment="1">
      <alignment horizontal="center" vertical="center" wrapText="1"/>
    </xf>
    <xf numFmtId="0" fontId="13" fillId="0" borderId="0" xfId="1" applyFont="1" applyFill="1" applyAlignment="1">
      <alignment horizontal="right" vertical="center"/>
    </xf>
    <xf numFmtId="0" fontId="13" fillId="0" borderId="1" xfId="1" applyFont="1" applyFill="1" applyBorder="1" applyAlignment="1">
      <alignment horizontal="center" vertical="center" wrapText="1"/>
    </xf>
    <xf numFmtId="0" fontId="274" fillId="0" borderId="0" xfId="3189" applyFont="1" applyFill="1"/>
    <xf numFmtId="0" fontId="287" fillId="0" borderId="0" xfId="0" applyFont="1" applyFill="1"/>
    <xf numFmtId="0" fontId="278" fillId="0" borderId="0" xfId="3189" applyFont="1" applyFill="1" applyAlignment="1">
      <alignment horizontal="right" vertical="center"/>
    </xf>
    <xf numFmtId="3" fontId="287" fillId="0" borderId="0" xfId="0" applyNumberFormat="1" applyFont="1" applyFill="1"/>
    <xf numFmtId="0" fontId="13" fillId="0" borderId="1" xfId="3189" applyFont="1" applyFill="1" applyBorder="1" applyAlignment="1">
      <alignment horizontal="center" vertical="center" wrapText="1"/>
    </xf>
    <xf numFmtId="0" fontId="15" fillId="0" borderId="0" xfId="1" applyFont="1" applyFill="1"/>
    <xf numFmtId="0" fontId="288" fillId="0" borderId="0" xfId="1" applyFont="1" applyFill="1"/>
    <xf numFmtId="0" fontId="16" fillId="0" borderId="0" xfId="1" applyFont="1" applyFill="1" applyBorder="1"/>
    <xf numFmtId="43" fontId="16" fillId="0" borderId="0" xfId="1" applyNumberFormat="1" applyFont="1" applyFill="1"/>
    <xf numFmtId="0" fontId="278" fillId="0" borderId="0" xfId="1" applyFont="1" applyFill="1" applyAlignment="1">
      <alignment horizontal="right" vertical="center"/>
    </xf>
    <xf numFmtId="0" fontId="13" fillId="0" borderId="0" xfId="1" applyFont="1" applyFill="1" applyBorder="1" applyAlignment="1">
      <alignment vertical="center" wrapText="1"/>
    </xf>
    <xf numFmtId="0" fontId="13" fillId="0" borderId="1" xfId="1" applyFont="1" applyFill="1" applyBorder="1" applyAlignment="1">
      <alignment vertical="center" wrapText="1"/>
    </xf>
    <xf numFmtId="164" fontId="13" fillId="0" borderId="1" xfId="3" applyNumberFormat="1" applyFont="1" applyFill="1" applyBorder="1" applyAlignment="1">
      <alignment vertical="center" wrapText="1"/>
    </xf>
    <xf numFmtId="0" fontId="15" fillId="0" borderId="0" xfId="1" applyFont="1" applyFill="1" applyBorder="1"/>
    <xf numFmtId="164" fontId="14" fillId="0" borderId="1" xfId="3" applyNumberFormat="1" applyFont="1" applyFill="1" applyBorder="1" applyAlignment="1">
      <alignment vertical="center" wrapText="1"/>
    </xf>
    <xf numFmtId="164" fontId="16" fillId="0" borderId="0" xfId="1" applyNumberFormat="1" applyFont="1" applyFill="1" applyBorder="1"/>
    <xf numFmtId="0" fontId="280" fillId="0" borderId="0" xfId="1" applyFont="1" applyFill="1" applyBorder="1" applyAlignment="1">
      <alignment vertical="center" wrapText="1"/>
    </xf>
    <xf numFmtId="0" fontId="270" fillId="0" borderId="1"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22" fillId="28" borderId="1" xfId="0" applyFont="1" applyFill="1" applyBorder="1"/>
    <xf numFmtId="0" fontId="16" fillId="0" borderId="1" xfId="1" applyFont="1" applyFill="1" applyBorder="1"/>
    <xf numFmtId="0" fontId="280" fillId="0" borderId="1" xfId="1" applyFont="1" applyFill="1" applyBorder="1" applyAlignment="1">
      <alignment vertical="center" wrapText="1"/>
    </xf>
    <xf numFmtId="43" fontId="184" fillId="28" borderId="1" xfId="2284" applyNumberFormat="1" applyFont="1" applyFill="1" applyBorder="1" applyAlignment="1">
      <alignment vertical="center" wrapText="1"/>
    </xf>
    <xf numFmtId="43" fontId="184" fillId="0" borderId="1" xfId="2284" applyNumberFormat="1" applyFont="1" applyFill="1" applyBorder="1" applyAlignment="1">
      <alignment vertical="center" wrapText="1"/>
    </xf>
    <xf numFmtId="43" fontId="289" fillId="0" borderId="1" xfId="2284" applyNumberFormat="1" applyFont="1" applyFill="1" applyBorder="1" applyAlignment="1">
      <alignment vertical="center" wrapText="1"/>
    </xf>
    <xf numFmtId="164" fontId="184" fillId="28" borderId="1" xfId="2284" applyNumberFormat="1" applyFont="1" applyFill="1" applyBorder="1" applyAlignment="1">
      <alignment horizontal="center" vertical="center" wrapText="1"/>
    </xf>
    <xf numFmtId="43" fontId="184" fillId="28" borderId="1" xfId="2284" applyNumberFormat="1" applyFont="1" applyFill="1" applyBorder="1" applyAlignment="1">
      <alignment horizontal="left" vertical="center" wrapText="1"/>
    </xf>
    <xf numFmtId="0" fontId="290" fillId="28" borderId="1" xfId="60" applyFont="1" applyFill="1" applyBorder="1"/>
    <xf numFmtId="0" fontId="184" fillId="28" borderId="1" xfId="60" applyFont="1" applyFill="1" applyBorder="1"/>
    <xf numFmtId="164" fontId="16" fillId="0" borderId="1" xfId="1" applyNumberFormat="1" applyFont="1" applyFill="1" applyBorder="1"/>
    <xf numFmtId="0" fontId="15" fillId="0" borderId="0" xfId="1" applyFont="1" applyFill="1" applyAlignment="1">
      <alignment horizontal="center"/>
    </xf>
    <xf numFmtId="0" fontId="16" fillId="0" borderId="0" xfId="1" applyFont="1" applyFill="1" applyAlignment="1">
      <alignment horizontal="center"/>
    </xf>
    <xf numFmtId="164" fontId="289" fillId="28" borderId="1" xfId="2284" applyNumberFormat="1" applyFont="1" applyFill="1" applyBorder="1" applyAlignment="1">
      <alignment horizontal="center" vertical="center" wrapText="1"/>
    </xf>
    <xf numFmtId="0" fontId="16" fillId="0" borderId="1" xfId="1" applyFont="1" applyFill="1" applyBorder="1" applyAlignment="1">
      <alignment horizontal="center"/>
    </xf>
    <xf numFmtId="164" fontId="291" fillId="28" borderId="1" xfId="2284" applyNumberFormat="1" applyFont="1" applyFill="1" applyBorder="1" applyAlignment="1">
      <alignment horizontal="center" vertical="center" wrapText="1"/>
    </xf>
    <xf numFmtId="0" fontId="291" fillId="28" borderId="1" xfId="0" applyFont="1" applyFill="1" applyBorder="1" applyAlignment="1">
      <alignment horizontal="left" vertical="center" wrapText="1"/>
    </xf>
    <xf numFmtId="3" fontId="291" fillId="28" borderId="1" xfId="0" applyNumberFormat="1" applyFont="1" applyFill="1" applyBorder="1" applyAlignment="1">
      <alignment horizontal="left" vertical="center" wrapText="1"/>
    </xf>
    <xf numFmtId="168" fontId="88" fillId="26" borderId="0" xfId="0" applyNumberFormat="1" applyFont="1" applyFill="1" applyBorder="1" applyAlignment="1">
      <alignment horizontal="right" vertical="center" wrapText="1"/>
    </xf>
    <xf numFmtId="164" fontId="14" fillId="0" borderId="56" xfId="3" applyNumberFormat="1" applyFont="1" applyFill="1" applyBorder="1" applyAlignment="1">
      <alignment vertical="center" wrapText="1"/>
    </xf>
    <xf numFmtId="164" fontId="13" fillId="0" borderId="56" xfId="3" applyNumberFormat="1" applyFont="1" applyFill="1" applyBorder="1" applyAlignment="1">
      <alignment vertical="center" wrapText="1"/>
    </xf>
    <xf numFmtId="164" fontId="16" fillId="0" borderId="56" xfId="1" applyNumberFormat="1" applyFont="1" applyFill="1" applyBorder="1"/>
    <xf numFmtId="164" fontId="13" fillId="2" borderId="56" xfId="3" applyNumberFormat="1" applyFont="1" applyFill="1" applyBorder="1" applyAlignment="1">
      <alignment vertical="center" wrapText="1"/>
    </xf>
    <xf numFmtId="164" fontId="14" fillId="2" borderId="56" xfId="3" applyNumberFormat="1" applyFont="1" applyFill="1" applyBorder="1" applyAlignment="1">
      <alignment vertical="center" wrapText="1"/>
    </xf>
    <xf numFmtId="164" fontId="16" fillId="2" borderId="56" xfId="1" applyNumberFormat="1" applyFont="1" applyFill="1" applyBorder="1"/>
    <xf numFmtId="164" fontId="14" fillId="0" borderId="1" xfId="3" applyNumberFormat="1" applyFont="1" applyFill="1" applyBorder="1" applyAlignment="1">
      <alignment horizontal="right" vertical="center" wrapText="1"/>
    </xf>
    <xf numFmtId="164" fontId="14" fillId="2" borderId="56" xfId="3" applyNumberFormat="1" applyFont="1" applyFill="1" applyBorder="1" applyAlignment="1">
      <alignment horizontal="right" vertical="center" wrapText="1"/>
    </xf>
    <xf numFmtId="0" fontId="16" fillId="0" borderId="1" xfId="1" applyFont="1" applyFill="1" applyBorder="1" applyAlignment="1">
      <alignment horizontal="right"/>
    </xf>
    <xf numFmtId="164" fontId="14" fillId="0" borderId="56" xfId="3" applyNumberFormat="1" applyFont="1" applyFill="1" applyBorder="1" applyAlignment="1">
      <alignment horizontal="right" vertical="center" wrapText="1"/>
    </xf>
    <xf numFmtId="0" fontId="14" fillId="0" borderId="1" xfId="1" applyFont="1" applyFill="1" applyBorder="1" applyAlignment="1">
      <alignment horizontal="right" vertical="center" wrapText="1"/>
    </xf>
    <xf numFmtId="0" fontId="14" fillId="0" borderId="1" xfId="1" applyFont="1" applyFill="1" applyBorder="1" applyAlignment="1">
      <alignment horizontal="center" vertical="center" wrapText="1"/>
    </xf>
    <xf numFmtId="164" fontId="16" fillId="0" borderId="0" xfId="1" applyNumberFormat="1" applyFont="1" applyFill="1"/>
    <xf numFmtId="39" fontId="274" fillId="0" borderId="0" xfId="1" applyNumberFormat="1" applyFont="1" applyFill="1"/>
    <xf numFmtId="0" fontId="292" fillId="0" borderId="56" xfId="0" applyFont="1" applyBorder="1"/>
    <xf numFmtId="4" fontId="292" fillId="0" borderId="56" xfId="0" applyNumberFormat="1" applyFont="1" applyBorder="1"/>
    <xf numFmtId="4" fontId="292" fillId="0" borderId="56" xfId="0" applyNumberFormat="1" applyFont="1" applyBorder="1" applyAlignment="1"/>
    <xf numFmtId="0" fontId="14" fillId="0" borderId="1" xfId="1" applyFont="1" applyFill="1" applyBorder="1"/>
    <xf numFmtId="4" fontId="14" fillId="0" borderId="1" xfId="3" applyNumberFormat="1" applyFont="1" applyFill="1" applyBorder="1" applyAlignment="1">
      <alignment vertical="center" wrapText="1"/>
    </xf>
    <xf numFmtId="0" fontId="13" fillId="0" borderId="1" xfId="1" applyFont="1" applyFill="1" applyBorder="1" applyAlignment="1">
      <alignment horizontal="center" vertical="center" wrapText="1"/>
    </xf>
    <xf numFmtId="3" fontId="14" fillId="0" borderId="56" xfId="1" applyNumberFormat="1" applyFont="1" applyBorder="1" applyAlignment="1">
      <alignment horizontal="right" vertical="center" wrapText="1"/>
    </xf>
    <xf numFmtId="0" fontId="13" fillId="0" borderId="56" xfId="1" applyFont="1" applyBorder="1" applyAlignment="1">
      <alignment horizontal="center" vertical="center" wrapText="1"/>
    </xf>
    <xf numFmtId="0" fontId="13" fillId="0" borderId="56" xfId="1" applyFont="1" applyBorder="1" applyAlignment="1">
      <alignment vertical="center" wrapText="1"/>
    </xf>
    <xf numFmtId="3" fontId="13" fillId="0" borderId="56" xfId="1" applyNumberFormat="1" applyFont="1" applyBorder="1" applyAlignment="1">
      <alignment horizontal="right" vertical="center" wrapText="1"/>
    </xf>
    <xf numFmtId="3" fontId="13" fillId="0" borderId="56" xfId="3" applyNumberFormat="1" applyFont="1" applyBorder="1" applyAlignment="1">
      <alignment horizontal="right" vertical="center" wrapText="1"/>
    </xf>
    <xf numFmtId="0" fontId="14" fillId="0" borderId="56" xfId="1" applyFont="1" applyBorder="1" applyAlignment="1">
      <alignment horizontal="center" vertical="center" wrapText="1"/>
    </xf>
    <xf numFmtId="0" fontId="14" fillId="0" borderId="56" xfId="1" applyFont="1" applyBorder="1" applyAlignment="1">
      <alignment vertical="center" wrapText="1"/>
    </xf>
    <xf numFmtId="3" fontId="14" fillId="0" borderId="56" xfId="3" applyNumberFormat="1" applyFont="1" applyFill="1" applyBorder="1" applyAlignment="1">
      <alignment horizontal="right" vertical="center" wrapText="1"/>
    </xf>
    <xf numFmtId="3" fontId="14" fillId="0" borderId="56" xfId="3" applyNumberFormat="1" applyFont="1" applyBorder="1" applyAlignment="1">
      <alignment horizontal="right" vertical="center" wrapText="1"/>
    </xf>
    <xf numFmtId="3" fontId="14" fillId="0" borderId="56" xfId="5824" applyNumberFormat="1" applyFont="1" applyFill="1" applyBorder="1" applyAlignment="1">
      <alignment horizontal="right" vertical="center"/>
    </xf>
    <xf numFmtId="3" fontId="13" fillId="0" borderId="56" xfId="5333" applyNumberFormat="1" applyFont="1" applyFill="1" applyBorder="1" applyAlignment="1">
      <alignment horizontal="right" vertical="center" wrapText="1"/>
    </xf>
    <xf numFmtId="3" fontId="10" fillId="0" borderId="56" xfId="3385" applyNumberFormat="1" applyFont="1" applyBorder="1" applyAlignment="1">
      <alignment vertical="center" wrapText="1"/>
    </xf>
    <xf numFmtId="3" fontId="13" fillId="0" borderId="56" xfId="5824" applyNumberFormat="1" applyFont="1" applyFill="1" applyBorder="1" applyAlignment="1">
      <alignment horizontal="right" vertical="center"/>
    </xf>
    <xf numFmtId="0" fontId="13" fillId="0" borderId="56" xfId="1" applyFont="1" applyBorder="1" applyAlignment="1">
      <alignment horizontal="center"/>
    </xf>
    <xf numFmtId="0" fontId="13" fillId="0" borderId="56" xfId="5333" applyFont="1" applyFill="1" applyBorder="1" applyAlignment="1">
      <alignment vertical="center" wrapText="1"/>
    </xf>
    <xf numFmtId="164" fontId="273" fillId="0" borderId="56" xfId="5825" applyNumberFormat="1" applyFont="1" applyBorder="1" applyAlignment="1">
      <alignment vertical="center"/>
    </xf>
    <xf numFmtId="0" fontId="14" fillId="0" borderId="56" xfId="1" applyFont="1" applyFill="1" applyBorder="1" applyAlignment="1">
      <alignment vertical="center" wrapText="1"/>
    </xf>
    <xf numFmtId="0" fontId="278" fillId="0" borderId="56" xfId="1" applyFont="1" applyBorder="1" applyAlignment="1">
      <alignment horizontal="center" vertical="center" wrapText="1"/>
    </xf>
    <xf numFmtId="0" fontId="278" fillId="0" borderId="56" xfId="1" applyFont="1" applyBorder="1" applyAlignment="1">
      <alignment vertical="center" wrapText="1"/>
    </xf>
    <xf numFmtId="3" fontId="278" fillId="0" borderId="56" xfId="1" applyNumberFormat="1" applyFont="1" applyBorder="1" applyAlignment="1">
      <alignment horizontal="right" vertical="center" wrapText="1"/>
    </xf>
    <xf numFmtId="164" fontId="277" fillId="0" borderId="56" xfId="3" applyNumberFormat="1" applyFont="1" applyBorder="1" applyAlignment="1">
      <alignment horizontal="center" vertical="center" wrapText="1"/>
    </xf>
    <xf numFmtId="4" fontId="14" fillId="0" borderId="56" xfId="1" applyNumberFormat="1" applyFont="1" applyBorder="1" applyAlignment="1">
      <alignment horizontal="right" vertical="center" wrapText="1"/>
    </xf>
    <xf numFmtId="0" fontId="274" fillId="0" borderId="0" xfId="1" applyFont="1" applyAlignment="1">
      <alignment horizontal="right"/>
    </xf>
    <xf numFmtId="0" fontId="283" fillId="0" borderId="0" xfId="1" applyFont="1" applyAlignment="1">
      <alignment horizontal="right"/>
    </xf>
    <xf numFmtId="4" fontId="13" fillId="0" borderId="56" xfId="1" applyNumberFormat="1" applyFont="1" applyBorder="1" applyAlignment="1">
      <alignment horizontal="right" vertical="center" wrapText="1"/>
    </xf>
    <xf numFmtId="0" fontId="278" fillId="0" borderId="0" xfId="3189" applyFont="1" applyFill="1" applyBorder="1" applyAlignment="1">
      <alignment horizontal="justify" vertical="center" wrapText="1"/>
    </xf>
    <xf numFmtId="0" fontId="13" fillId="0" borderId="56" xfId="3189" applyFont="1" applyFill="1" applyBorder="1" applyAlignment="1">
      <alignment horizontal="center" vertical="center" wrapText="1"/>
    </xf>
    <xf numFmtId="0" fontId="13" fillId="0" borderId="56" xfId="3189" applyFont="1" applyFill="1" applyBorder="1" applyAlignment="1">
      <alignment horizontal="justify" vertical="center" wrapText="1"/>
    </xf>
    <xf numFmtId="3" fontId="13" fillId="0" borderId="56" xfId="3189" applyNumberFormat="1" applyFont="1" applyFill="1" applyBorder="1" applyAlignment="1">
      <alignment horizontal="right" vertical="center" wrapText="1"/>
    </xf>
    <xf numFmtId="3" fontId="13" fillId="0" borderId="56" xfId="3189" applyNumberFormat="1" applyFont="1" applyFill="1" applyBorder="1" applyAlignment="1">
      <alignment vertical="center" wrapText="1"/>
    </xf>
    <xf numFmtId="0" fontId="14" fillId="0" borderId="56" xfId="3189" applyFont="1" applyFill="1" applyBorder="1" applyAlignment="1">
      <alignment horizontal="center" vertical="center" wrapText="1"/>
    </xf>
    <xf numFmtId="3" fontId="14" fillId="0" borderId="56" xfId="0" applyNumberFormat="1" applyFont="1" applyFill="1" applyBorder="1" applyAlignment="1">
      <alignment horizontal="justify" vertical="center"/>
    </xf>
    <xf numFmtId="3" fontId="14" fillId="0" borderId="56" xfId="3189" applyNumberFormat="1" applyFont="1" applyFill="1" applyBorder="1" applyAlignment="1">
      <alignment vertical="center" wrapText="1"/>
    </xf>
    <xf numFmtId="3" fontId="278" fillId="0" borderId="56" xfId="0" applyNumberFormat="1" applyFont="1" applyFill="1" applyBorder="1" applyAlignment="1">
      <alignment horizontal="justify" vertical="center"/>
    </xf>
    <xf numFmtId="3" fontId="278" fillId="0" borderId="56" xfId="3189" applyNumberFormat="1" applyFont="1" applyFill="1" applyBorder="1" applyAlignment="1">
      <alignment vertical="center" wrapText="1"/>
    </xf>
    <xf numFmtId="0" fontId="278" fillId="0" borderId="56" xfId="3189" applyFont="1" applyFill="1" applyBorder="1" applyAlignment="1">
      <alignment horizontal="justify" vertical="center" wrapText="1"/>
    </xf>
    <xf numFmtId="3" fontId="278" fillId="0" borderId="56" xfId="3189" applyNumberFormat="1" applyFont="1" applyFill="1" applyBorder="1" applyAlignment="1">
      <alignment horizontal="right" vertical="center" wrapText="1"/>
    </xf>
    <xf numFmtId="0" fontId="14" fillId="0" borderId="56" xfId="3189" applyFont="1" applyFill="1" applyBorder="1" applyAlignment="1">
      <alignment horizontal="justify" vertical="center" wrapText="1"/>
    </xf>
    <xf numFmtId="3" fontId="14" fillId="0" borderId="56" xfId="3189" applyNumberFormat="1" applyFont="1" applyFill="1" applyBorder="1" applyAlignment="1">
      <alignment horizontal="right" vertical="center" wrapText="1"/>
    </xf>
    <xf numFmtId="3" fontId="14" fillId="0" borderId="56" xfId="3189" applyNumberFormat="1" applyFont="1" applyFill="1" applyBorder="1" applyAlignment="1">
      <alignment horizontal="center" vertical="center" wrapText="1"/>
    </xf>
    <xf numFmtId="3" fontId="13" fillId="0" borderId="56" xfId="3189" applyNumberFormat="1" applyFont="1" applyFill="1" applyBorder="1" applyAlignment="1">
      <alignment horizontal="center" vertical="center" wrapText="1"/>
    </xf>
    <xf numFmtId="0" fontId="287" fillId="0" borderId="56" xfId="0" applyFont="1" applyFill="1" applyBorder="1"/>
    <xf numFmtId="164" fontId="15" fillId="0" borderId="56" xfId="3" applyNumberFormat="1" applyFont="1" applyFill="1" applyBorder="1" applyAlignment="1">
      <alignment vertical="center"/>
    </xf>
    <xf numFmtId="168" fontId="14" fillId="0" borderId="56" xfId="3189" applyNumberFormat="1" applyFont="1" applyFill="1" applyBorder="1" applyAlignment="1">
      <alignment horizontal="right" vertical="center" wrapText="1"/>
    </xf>
    <xf numFmtId="0" fontId="287" fillId="0" borderId="56" xfId="0" applyFont="1" applyFill="1" applyBorder="1" applyAlignment="1">
      <alignment horizontal="right"/>
    </xf>
    <xf numFmtId="0" fontId="287" fillId="0" borderId="0" xfId="0" applyFont="1" applyFill="1" applyAlignment="1">
      <alignment horizontal="right"/>
    </xf>
    <xf numFmtId="168" fontId="13" fillId="0" borderId="56" xfId="3189" applyNumberFormat="1" applyFont="1" applyFill="1" applyBorder="1" applyAlignment="1">
      <alignment horizontal="right" vertical="center" wrapText="1"/>
    </xf>
    <xf numFmtId="0" fontId="13" fillId="54" borderId="56" xfId="3189" applyFont="1" applyFill="1" applyBorder="1" applyAlignment="1">
      <alignment horizontal="center" vertical="center" wrapText="1"/>
    </xf>
    <xf numFmtId="363" fontId="13" fillId="0" borderId="56" xfId="1" applyNumberFormat="1" applyFont="1" applyBorder="1" applyAlignment="1">
      <alignment horizontal="center" vertical="center" wrapText="1"/>
    </xf>
    <xf numFmtId="363" fontId="13" fillId="0" borderId="56" xfId="1" applyNumberFormat="1" applyFont="1" applyBorder="1" applyAlignment="1">
      <alignment vertical="center" wrapText="1"/>
    </xf>
    <xf numFmtId="164" fontId="13" fillId="0" borderId="56" xfId="3" applyNumberFormat="1" applyFont="1" applyBorder="1" applyAlignment="1">
      <alignment vertical="center" wrapText="1"/>
    </xf>
    <xf numFmtId="164" fontId="14" fillId="0" borderId="56" xfId="3" applyNumberFormat="1" applyFont="1" applyBorder="1" applyAlignment="1">
      <alignment vertical="center" wrapText="1"/>
    </xf>
    <xf numFmtId="1" fontId="14" fillId="0" borderId="56" xfId="1" applyNumberFormat="1" applyFont="1" applyBorder="1" applyAlignment="1">
      <alignment horizontal="center" vertical="center" wrapText="1"/>
    </xf>
    <xf numFmtId="363" fontId="14" fillId="0" borderId="56" xfId="1" applyNumberFormat="1" applyFont="1" applyBorder="1" applyAlignment="1">
      <alignment vertical="center" wrapText="1"/>
    </xf>
    <xf numFmtId="363" fontId="278" fillId="0" borderId="56" xfId="1" applyNumberFormat="1" applyFont="1" applyBorder="1" applyAlignment="1">
      <alignment horizontal="center" vertical="center" wrapText="1"/>
    </xf>
    <xf numFmtId="363" fontId="278" fillId="0" borderId="56" xfId="1" applyNumberFormat="1" applyFont="1" applyBorder="1" applyAlignment="1">
      <alignment vertical="center" wrapText="1"/>
    </xf>
    <xf numFmtId="164" fontId="278" fillId="0" borderId="56" xfId="3" applyNumberFormat="1" applyFont="1" applyBorder="1" applyAlignment="1">
      <alignment vertical="center" wrapText="1"/>
    </xf>
    <xf numFmtId="363" fontId="14" fillId="0" borderId="56" xfId="1" applyNumberFormat="1" applyFont="1" applyBorder="1" applyAlignment="1">
      <alignment horizontal="center" vertical="center" wrapText="1"/>
    </xf>
    <xf numFmtId="363" fontId="14" fillId="0" borderId="56" xfId="0" applyNumberFormat="1" applyFont="1" applyFill="1" applyBorder="1" applyAlignment="1">
      <alignment vertical="center" wrapText="1"/>
    </xf>
    <xf numFmtId="363" fontId="278" fillId="0" borderId="56" xfId="0" applyNumberFormat="1" applyFont="1" applyFill="1" applyBorder="1" applyAlignment="1">
      <alignment vertical="center" wrapText="1"/>
    </xf>
    <xf numFmtId="0" fontId="13" fillId="0" borderId="56" xfId="1" applyFont="1" applyFill="1" applyBorder="1" applyAlignment="1">
      <alignment vertical="center" wrapText="1"/>
    </xf>
    <xf numFmtId="1" fontId="278" fillId="0" borderId="56" xfId="1" applyNumberFormat="1" applyFont="1" applyBorder="1" applyAlignment="1">
      <alignment horizontal="center" vertical="center" wrapText="1"/>
    </xf>
    <xf numFmtId="0" fontId="280" fillId="0" borderId="56" xfId="1" applyFont="1" applyBorder="1" applyAlignment="1">
      <alignment horizontal="center" vertical="center" wrapText="1"/>
    </xf>
    <xf numFmtId="0" fontId="280" fillId="0" borderId="56" xfId="1" applyFont="1" applyBorder="1" applyAlignment="1">
      <alignment vertical="center" wrapText="1"/>
    </xf>
    <xf numFmtId="164" fontId="280" fillId="0" borderId="56" xfId="3" applyNumberFormat="1" applyFont="1" applyBorder="1" applyAlignment="1">
      <alignment vertical="center" wrapText="1"/>
    </xf>
    <xf numFmtId="49" fontId="16" fillId="0" borderId="56" xfId="38" applyNumberFormat="1" applyFont="1" applyFill="1" applyBorder="1" applyAlignment="1">
      <alignment horizontal="justify" vertical="center" wrapText="1"/>
    </xf>
    <xf numFmtId="0" fontId="16" fillId="0" borderId="56" xfId="0" applyFont="1" applyFill="1" applyBorder="1" applyAlignment="1">
      <alignment horizontal="justify" vertical="center" wrapText="1"/>
    </xf>
    <xf numFmtId="164" fontId="14" fillId="0" borderId="56" xfId="14" applyNumberFormat="1" applyFont="1" applyBorder="1" applyAlignment="1">
      <alignment horizontal="left" vertical="center" wrapText="1"/>
    </xf>
    <xf numFmtId="1" fontId="280" fillId="0" borderId="56" xfId="1" applyNumberFormat="1" applyFont="1" applyBorder="1" applyAlignment="1">
      <alignment horizontal="center" vertical="center" wrapText="1"/>
    </xf>
    <xf numFmtId="363" fontId="280" fillId="0" borderId="56" xfId="1" applyNumberFormat="1" applyFont="1" applyBorder="1" applyAlignment="1">
      <alignment vertical="center" wrapText="1"/>
    </xf>
    <xf numFmtId="164" fontId="14" fillId="0" borderId="56" xfId="3" applyNumberFormat="1" applyFont="1" applyBorder="1" applyAlignment="1">
      <alignment horizontal="right" vertical="center" wrapText="1"/>
    </xf>
    <xf numFmtId="1" fontId="13" fillId="0" borderId="56" xfId="1" applyNumberFormat="1" applyFont="1" applyBorder="1" applyAlignment="1">
      <alignment vertical="center" wrapText="1"/>
    </xf>
    <xf numFmtId="1" fontId="13" fillId="0" borderId="56" xfId="1" applyNumberFormat="1" applyFont="1" applyBorder="1" applyAlignment="1">
      <alignment horizontal="center" vertical="center" wrapText="1"/>
    </xf>
    <xf numFmtId="0" fontId="13" fillId="0" borderId="56" xfId="5801" applyNumberFormat="1" applyFont="1" applyFill="1" applyBorder="1" applyAlignment="1">
      <alignment vertical="center" wrapText="1"/>
    </xf>
    <xf numFmtId="0" fontId="14" fillId="0" borderId="56" xfId="5801" applyNumberFormat="1" applyFont="1" applyFill="1" applyBorder="1" applyAlignment="1">
      <alignment vertical="center" wrapText="1"/>
    </xf>
    <xf numFmtId="0" fontId="248" fillId="0" borderId="56" xfId="1" applyFont="1" applyBorder="1" applyAlignment="1">
      <alignment horizontal="center" vertical="center" wrapText="1"/>
    </xf>
    <xf numFmtId="49" fontId="294" fillId="0" borderId="56" xfId="38" applyNumberFormat="1" applyFont="1" applyFill="1" applyBorder="1" applyAlignment="1">
      <alignment horizontal="justify" vertical="center" wrapText="1"/>
    </xf>
    <xf numFmtId="164" fontId="249" fillId="0" borderId="56" xfId="3" applyNumberFormat="1" applyFont="1" applyBorder="1" applyAlignment="1">
      <alignment vertical="center" wrapText="1"/>
    </xf>
    <xf numFmtId="0" fontId="281" fillId="0" borderId="56" xfId="1" applyFont="1" applyFill="1" applyBorder="1" applyAlignment="1">
      <alignment horizontal="center" vertical="center" wrapText="1"/>
    </xf>
    <xf numFmtId="0" fontId="281" fillId="0" borderId="56" xfId="1" applyFont="1" applyFill="1" applyBorder="1" applyAlignment="1">
      <alignment vertical="center" wrapText="1"/>
    </xf>
    <xf numFmtId="3" fontId="281" fillId="0" borderId="56" xfId="1" applyNumberFormat="1" applyFont="1" applyFill="1" applyBorder="1" applyAlignment="1">
      <alignment horizontal="right" vertical="center" wrapText="1"/>
    </xf>
    <xf numFmtId="3" fontId="14" fillId="0" borderId="56" xfId="1" applyNumberFormat="1" applyFont="1" applyFill="1" applyBorder="1" applyAlignment="1">
      <alignment horizontal="right" vertical="center" wrapText="1"/>
    </xf>
    <xf numFmtId="4" fontId="14" fillId="0" borderId="56" xfId="1" applyNumberFormat="1" applyFont="1" applyFill="1" applyBorder="1" applyAlignment="1">
      <alignment vertical="center" wrapText="1"/>
    </xf>
    <xf numFmtId="0" fontId="13" fillId="0" borderId="56" xfId="1" applyFont="1" applyFill="1" applyBorder="1" applyAlignment="1">
      <alignment horizontal="center" vertical="center" wrapText="1"/>
    </xf>
    <xf numFmtId="3" fontId="13" fillId="0" borderId="56" xfId="1" applyNumberFormat="1" applyFont="1" applyFill="1" applyBorder="1" applyAlignment="1">
      <alignment horizontal="right" vertical="center" wrapText="1"/>
    </xf>
    <xf numFmtId="0" fontId="14" fillId="0" borderId="56" xfId="1" applyFont="1" applyFill="1" applyBorder="1" applyAlignment="1">
      <alignment horizontal="center" vertical="center" wrapText="1"/>
    </xf>
    <xf numFmtId="3" fontId="14" fillId="0" borderId="56" xfId="1" applyNumberFormat="1" applyFont="1" applyFill="1" applyBorder="1" applyAlignment="1">
      <alignment horizontal="center" vertical="center" wrapText="1"/>
    </xf>
    <xf numFmtId="0" fontId="14" fillId="0" borderId="56" xfId="0" applyFont="1" applyFill="1" applyBorder="1" applyAlignment="1">
      <alignment vertical="center" wrapText="1"/>
    </xf>
    <xf numFmtId="164" fontId="14" fillId="0" borderId="56" xfId="3" applyNumberFormat="1" applyFont="1" applyFill="1" applyBorder="1" applyAlignment="1">
      <alignment horizontal="center" vertical="center" wrapText="1"/>
    </xf>
    <xf numFmtId="164" fontId="13" fillId="0" borderId="56" xfId="3" applyNumberFormat="1" applyFont="1" applyFill="1" applyBorder="1" applyAlignment="1">
      <alignment horizontal="center" vertical="center" wrapText="1"/>
    </xf>
    <xf numFmtId="4" fontId="281" fillId="0" borderId="56" xfId="1" applyNumberFormat="1" applyFont="1" applyFill="1" applyBorder="1" applyAlignment="1">
      <alignment vertical="center" wrapText="1"/>
    </xf>
    <xf numFmtId="4" fontId="13" fillId="0" borderId="56" xfId="1" applyNumberFormat="1" applyFont="1" applyFill="1" applyBorder="1" applyAlignment="1">
      <alignment vertical="center" wrapText="1"/>
    </xf>
    <xf numFmtId="0" fontId="14" fillId="55" borderId="1" xfId="1" applyFont="1" applyFill="1" applyBorder="1" applyAlignment="1">
      <alignment horizontal="center" vertical="center" wrapText="1"/>
    </xf>
    <xf numFmtId="0" fontId="270" fillId="0" borderId="56" xfId="1" applyFont="1" applyFill="1" applyBorder="1" applyAlignment="1">
      <alignment horizontal="center" vertical="center" wrapText="1"/>
    </xf>
    <xf numFmtId="3" fontId="270" fillId="0" borderId="56" xfId="1" applyNumberFormat="1" applyFont="1" applyFill="1" applyBorder="1" applyAlignment="1">
      <alignment horizontal="right" vertical="center" wrapText="1"/>
    </xf>
    <xf numFmtId="0" fontId="270" fillId="0" borderId="56" xfId="1" applyFont="1" applyFill="1" applyBorder="1" applyAlignment="1">
      <alignment vertical="center" wrapText="1"/>
    </xf>
    <xf numFmtId="0" fontId="22" fillId="0" borderId="56" xfId="1" applyFont="1" applyFill="1" applyBorder="1" applyAlignment="1">
      <alignment horizontal="center" vertical="center" wrapText="1"/>
    </xf>
    <xf numFmtId="0" fontId="22" fillId="0" borderId="56" xfId="1" applyFont="1" applyFill="1" applyBorder="1" applyAlignment="1">
      <alignment vertical="center" wrapText="1"/>
    </xf>
    <xf numFmtId="0" fontId="271" fillId="0" borderId="56" xfId="1" applyFont="1" applyFill="1" applyBorder="1" applyAlignment="1">
      <alignment horizontal="center" vertical="center" wrapText="1"/>
    </xf>
    <xf numFmtId="0" fontId="271" fillId="0" borderId="56" xfId="1" applyFont="1" applyFill="1" applyBorder="1" applyAlignment="1">
      <alignment vertical="center" wrapText="1"/>
    </xf>
    <xf numFmtId="3" fontId="271" fillId="0" borderId="56" xfId="1" applyNumberFormat="1" applyFont="1" applyFill="1" applyBorder="1" applyAlignment="1">
      <alignment horizontal="right" vertical="center" wrapText="1"/>
    </xf>
    <xf numFmtId="3" fontId="271" fillId="0" borderId="56" xfId="3" applyNumberFormat="1" applyFont="1" applyFill="1" applyBorder="1" applyAlignment="1">
      <alignment horizontal="right" vertical="center" wrapText="1"/>
    </xf>
    <xf numFmtId="164" fontId="271" fillId="0" borderId="56" xfId="3" applyNumberFormat="1" applyFont="1" applyFill="1" applyBorder="1" applyAlignment="1">
      <alignment vertical="center"/>
    </xf>
    <xf numFmtId="3" fontId="22" fillId="0" borderId="56" xfId="1" applyNumberFormat="1" applyFont="1" applyFill="1" applyBorder="1" applyAlignment="1">
      <alignment horizontal="right" vertical="center" wrapText="1"/>
    </xf>
    <xf numFmtId="164" fontId="271" fillId="0" borderId="56" xfId="3" applyNumberFormat="1" applyFont="1" applyFill="1" applyBorder="1" applyAlignment="1">
      <alignment horizontal="right" vertical="center" wrapText="1"/>
    </xf>
    <xf numFmtId="3" fontId="270" fillId="0" borderId="56" xfId="3" applyNumberFormat="1" applyFont="1" applyFill="1" applyBorder="1" applyAlignment="1">
      <alignment horizontal="right" vertical="center" wrapText="1"/>
    </xf>
    <xf numFmtId="0" fontId="275" fillId="0" borderId="56" xfId="1" applyFont="1" applyFill="1" applyBorder="1" applyAlignment="1">
      <alignment horizontal="center" vertical="center" wrapText="1"/>
    </xf>
    <xf numFmtId="0" fontId="275" fillId="0" borderId="56" xfId="1" applyFont="1" applyFill="1" applyBorder="1" applyAlignment="1">
      <alignment vertical="center" wrapText="1"/>
    </xf>
    <xf numFmtId="3" fontId="22" fillId="0" borderId="56" xfId="3" applyNumberFormat="1" applyFont="1" applyFill="1" applyBorder="1" applyAlignment="1">
      <alignment horizontal="right" vertical="center" wrapText="1"/>
    </xf>
    <xf numFmtId="1" fontId="22" fillId="0" borderId="56" xfId="0" applyNumberFormat="1" applyFont="1" applyFill="1" applyBorder="1" applyAlignment="1">
      <alignment vertical="center" wrapText="1"/>
    </xf>
    <xf numFmtId="164" fontId="22" fillId="0" borderId="56" xfId="3" applyNumberFormat="1" applyFont="1" applyFill="1" applyBorder="1" applyAlignment="1">
      <alignment vertical="center"/>
    </xf>
    <xf numFmtId="1" fontId="275" fillId="0" borderId="56" xfId="1" applyNumberFormat="1" applyFont="1" applyFill="1" applyBorder="1" applyAlignment="1">
      <alignment horizontal="center" vertical="center" wrapText="1"/>
    </xf>
    <xf numFmtId="363" fontId="275" fillId="0" borderId="56" xfId="1" applyNumberFormat="1" applyFont="1" applyFill="1" applyBorder="1" applyAlignment="1">
      <alignment vertical="center" wrapText="1"/>
    </xf>
    <xf numFmtId="3" fontId="275" fillId="0" borderId="56" xfId="1" applyNumberFormat="1" applyFont="1" applyFill="1" applyBorder="1" applyAlignment="1">
      <alignment horizontal="right" vertical="center" wrapText="1"/>
    </xf>
    <xf numFmtId="1" fontId="270" fillId="0" borderId="56" xfId="1" applyNumberFormat="1" applyFont="1" applyFill="1" applyBorder="1" applyAlignment="1">
      <alignment vertical="center" wrapText="1"/>
    </xf>
    <xf numFmtId="0" fontId="22" fillId="0" borderId="56" xfId="5801" applyNumberFormat="1" applyFont="1" applyFill="1" applyBorder="1" applyAlignment="1">
      <alignment horizontal="left" vertical="center" wrapText="1"/>
    </xf>
    <xf numFmtId="1" fontId="270" fillId="0" borderId="56" xfId="1" applyNumberFormat="1" applyFont="1" applyFill="1" applyBorder="1" applyAlignment="1">
      <alignment horizontal="center" vertical="center" wrapText="1"/>
    </xf>
    <xf numFmtId="0" fontId="270" fillId="0" borderId="56" xfId="5801" applyNumberFormat="1" applyFont="1" applyFill="1" applyBorder="1" applyAlignment="1">
      <alignment vertical="center" wrapText="1"/>
    </xf>
    <xf numFmtId="164" fontId="270" fillId="0" borderId="56" xfId="4" applyNumberFormat="1" applyFont="1" applyFill="1" applyBorder="1" applyAlignment="1">
      <alignment horizontal="center" vertical="center" wrapText="1"/>
    </xf>
    <xf numFmtId="4" fontId="270" fillId="0" borderId="56" xfId="1" applyNumberFormat="1" applyFont="1" applyFill="1" applyBorder="1" applyAlignment="1">
      <alignment horizontal="right" vertical="center" wrapText="1"/>
    </xf>
    <xf numFmtId="4" fontId="270" fillId="0" borderId="56" xfId="3" applyNumberFormat="1" applyFont="1" applyFill="1" applyBorder="1" applyAlignment="1">
      <alignment vertical="center" wrapText="1"/>
    </xf>
    <xf numFmtId="4" fontId="22" fillId="0" borderId="56" xfId="1" applyNumberFormat="1" applyFont="1" applyFill="1" applyBorder="1" applyAlignment="1">
      <alignment horizontal="right" vertical="center" wrapText="1"/>
    </xf>
    <xf numFmtId="4" fontId="22" fillId="0" borderId="56" xfId="3" applyNumberFormat="1" applyFont="1" applyFill="1" applyBorder="1" applyAlignment="1">
      <alignment vertical="center" wrapText="1"/>
    </xf>
    <xf numFmtId="0" fontId="292" fillId="0" borderId="56" xfId="0" applyFont="1" applyBorder="1" applyAlignment="1">
      <alignment horizontal="center"/>
    </xf>
    <xf numFmtId="4" fontId="295" fillId="0" borderId="56" xfId="0" applyNumberFormat="1" applyFont="1" applyBorder="1"/>
    <xf numFmtId="4" fontId="296" fillId="0" borderId="56" xfId="0" applyNumberFormat="1" applyFont="1" applyBorder="1"/>
    <xf numFmtId="0" fontId="293" fillId="0" borderId="0" xfId="1" applyFont="1" applyFill="1" applyAlignment="1">
      <alignment horizontal="left" vertical="center"/>
    </xf>
    <xf numFmtId="167" fontId="293" fillId="0" borderId="0" xfId="1" applyNumberFormat="1" applyFont="1" applyFill="1"/>
    <xf numFmtId="164" fontId="293" fillId="0" borderId="0" xfId="3" applyNumberFormat="1" applyFont="1" applyFill="1"/>
    <xf numFmtId="167" fontId="297" fillId="0" borderId="0" xfId="1" applyNumberFormat="1" applyFont="1" applyFill="1"/>
    <xf numFmtId="4" fontId="293" fillId="0" borderId="0" xfId="1" applyNumberFormat="1" applyFont="1" applyFill="1"/>
    <xf numFmtId="4" fontId="297" fillId="0" borderId="0" xfId="1" applyNumberFormat="1" applyFont="1" applyFill="1" applyAlignment="1">
      <alignment horizontal="right" vertical="center"/>
    </xf>
    <xf numFmtId="0" fontId="293" fillId="0" borderId="0" xfId="1" applyFont="1" applyFill="1"/>
    <xf numFmtId="364" fontId="293" fillId="0" borderId="0" xfId="3" applyNumberFormat="1" applyFont="1" applyFill="1"/>
    <xf numFmtId="164" fontId="297" fillId="0" borderId="0" xfId="3" applyNumberFormat="1" applyFont="1" applyFill="1"/>
    <xf numFmtId="167" fontId="293" fillId="0" borderId="1" xfId="1" applyNumberFormat="1" applyFont="1" applyFill="1" applyBorder="1" applyAlignment="1">
      <alignment horizontal="center" vertical="center" wrapText="1"/>
    </xf>
    <xf numFmtId="0" fontId="293" fillId="55" borderId="1" xfId="1" applyFont="1" applyFill="1" applyBorder="1" applyAlignment="1">
      <alignment horizontal="center" vertical="center" wrapText="1"/>
    </xf>
    <xf numFmtId="3" fontId="293" fillId="55" borderId="1" xfId="1" applyNumberFormat="1" applyFont="1" applyFill="1" applyBorder="1" applyAlignment="1">
      <alignment horizontal="center" vertical="center" wrapText="1"/>
    </xf>
    <xf numFmtId="164" fontId="293" fillId="55" borderId="1" xfId="3" applyNumberFormat="1" applyFont="1" applyFill="1" applyBorder="1" applyAlignment="1">
      <alignment wrapText="1"/>
    </xf>
    <xf numFmtId="4" fontId="293" fillId="55" borderId="1" xfId="1" applyNumberFormat="1" applyFont="1" applyFill="1" applyBorder="1" applyAlignment="1">
      <alignment horizontal="center" vertical="center" wrapText="1"/>
    </xf>
    <xf numFmtId="1" fontId="293" fillId="55" borderId="1" xfId="1" applyNumberFormat="1" applyFont="1" applyFill="1" applyBorder="1" applyAlignment="1">
      <alignment horizontal="center" vertical="center" wrapText="1"/>
    </xf>
    <xf numFmtId="3" fontId="293" fillId="0" borderId="0" xfId="1" applyNumberFormat="1" applyFont="1" applyFill="1"/>
    <xf numFmtId="0" fontId="299" fillId="0" borderId="56" xfId="1" applyFont="1" applyFill="1" applyBorder="1" applyAlignment="1">
      <alignment horizontal="center" vertical="center" wrapText="1"/>
    </xf>
    <xf numFmtId="4" fontId="296" fillId="0" borderId="56" xfId="3" applyNumberFormat="1" applyFont="1" applyFill="1" applyBorder="1" applyAlignment="1">
      <alignment horizontal="right" vertical="center" wrapText="1"/>
    </xf>
    <xf numFmtId="4" fontId="299" fillId="0" borderId="56" xfId="3" applyNumberFormat="1" applyFont="1" applyFill="1" applyBorder="1" applyAlignment="1">
      <alignment horizontal="right" vertical="center" wrapText="1"/>
    </xf>
    <xf numFmtId="4" fontId="300" fillId="0" borderId="56" xfId="3" applyNumberFormat="1" applyFont="1" applyFill="1" applyBorder="1" applyAlignment="1">
      <alignment horizontal="right" vertical="center" wrapText="1"/>
    </xf>
    <xf numFmtId="240" fontId="299" fillId="0" borderId="0" xfId="1" applyNumberFormat="1" applyFont="1" applyFill="1"/>
    <xf numFmtId="3" fontId="299" fillId="0" borderId="0" xfId="1" applyNumberFormat="1" applyFont="1" applyFill="1"/>
    <xf numFmtId="164" fontId="299" fillId="0" borderId="0" xfId="1" applyNumberFormat="1" applyFont="1" applyFill="1"/>
    <xf numFmtId="0" fontId="299" fillId="0" borderId="0" xfId="1" applyFont="1" applyFill="1"/>
    <xf numFmtId="0" fontId="295" fillId="0" borderId="56" xfId="1" applyFont="1" applyFill="1" applyBorder="1" applyAlignment="1">
      <alignment horizontal="center" vertical="center" wrapText="1"/>
    </xf>
    <xf numFmtId="0" fontId="295" fillId="0" borderId="56" xfId="1" applyFont="1" applyFill="1" applyBorder="1" applyAlignment="1">
      <alignment horizontal="left" vertical="center" wrapText="1"/>
    </xf>
    <xf numFmtId="4" fontId="295" fillId="0" borderId="56" xfId="3" applyNumberFormat="1" applyFont="1" applyFill="1" applyBorder="1" applyAlignment="1">
      <alignment horizontal="right" vertical="center" wrapText="1"/>
    </xf>
    <xf numFmtId="4" fontId="297" fillId="0" borderId="56" xfId="3" applyNumberFormat="1" applyFont="1" applyFill="1" applyBorder="1" applyAlignment="1">
      <alignment horizontal="right" vertical="center" wrapText="1"/>
    </xf>
    <xf numFmtId="164" fontId="297" fillId="0" borderId="0" xfId="1" applyNumberFormat="1" applyFont="1" applyFill="1"/>
    <xf numFmtId="0" fontId="297" fillId="0" borderId="0" xfId="1" applyFont="1" applyFill="1"/>
    <xf numFmtId="4" fontId="292" fillId="0" borderId="56" xfId="3" applyNumberFormat="1" applyFont="1" applyFill="1" applyBorder="1" applyAlignment="1">
      <alignment horizontal="right" vertical="center" wrapText="1"/>
    </xf>
    <xf numFmtId="164" fontId="293" fillId="0" borderId="0" xfId="1" applyNumberFormat="1" applyFont="1" applyFill="1"/>
    <xf numFmtId="164" fontId="292" fillId="28" borderId="56" xfId="2284" applyNumberFormat="1" applyFont="1" applyFill="1" applyBorder="1" applyAlignment="1">
      <alignment vertical="center" wrapText="1"/>
    </xf>
    <xf numFmtId="0" fontId="292" fillId="28" borderId="56" xfId="0" applyFont="1" applyFill="1" applyBorder="1" applyAlignment="1">
      <alignment horizontal="left" vertical="center" wrapText="1"/>
    </xf>
    <xf numFmtId="4" fontId="292" fillId="2" borderId="56" xfId="3" applyNumberFormat="1" applyFont="1" applyFill="1" applyBorder="1" applyAlignment="1">
      <alignment horizontal="right" vertical="center" wrapText="1"/>
    </xf>
    <xf numFmtId="4" fontId="292" fillId="0" borderId="56" xfId="1" applyNumberFormat="1" applyFont="1" applyFill="1" applyBorder="1"/>
    <xf numFmtId="4" fontId="292" fillId="0" borderId="56" xfId="3" applyNumberFormat="1" applyFont="1" applyFill="1" applyBorder="1"/>
    <xf numFmtId="4" fontId="292" fillId="2" borderId="56" xfId="3" applyNumberFormat="1" applyFont="1" applyFill="1" applyBorder="1" applyAlignment="1">
      <alignment vertical="center" wrapText="1"/>
    </xf>
    <xf numFmtId="4" fontId="292" fillId="0" borderId="56" xfId="1" applyNumberFormat="1" applyFont="1" applyFill="1" applyBorder="1" applyAlignment="1"/>
    <xf numFmtId="4" fontId="293" fillId="0" borderId="56" xfId="3" applyNumberFormat="1" applyFont="1" applyFill="1" applyBorder="1" applyAlignment="1">
      <alignment horizontal="right" vertical="center" wrapText="1"/>
    </xf>
    <xf numFmtId="4" fontId="293" fillId="0" borderId="56" xfId="3" applyNumberFormat="1" applyFont="1" applyFill="1" applyBorder="1"/>
    <xf numFmtId="4" fontId="293" fillId="2" borderId="56" xfId="3" applyNumberFormat="1" applyFont="1" applyFill="1" applyBorder="1" applyAlignment="1">
      <alignment horizontal="right" vertical="center" wrapText="1"/>
    </xf>
    <xf numFmtId="4" fontId="292" fillId="0" borderId="56" xfId="3" applyNumberFormat="1" applyFont="1" applyBorder="1" applyAlignment="1">
      <alignment vertical="center" wrapText="1"/>
    </xf>
    <xf numFmtId="4" fontId="292" fillId="0" borderId="56" xfId="3" applyNumberFormat="1" applyFont="1" applyFill="1" applyBorder="1" applyAlignment="1">
      <alignment vertical="center" wrapText="1"/>
    </xf>
    <xf numFmtId="4" fontId="292" fillId="0" borderId="56" xfId="3" applyNumberFormat="1" applyFont="1" applyBorder="1" applyAlignment="1">
      <alignment vertical="center"/>
    </xf>
    <xf numFmtId="4" fontId="292" fillId="2" borderId="56" xfId="3" applyNumberFormat="1" applyFont="1" applyFill="1" applyBorder="1" applyAlignment="1">
      <alignment vertical="center"/>
    </xf>
    <xf numFmtId="3" fontId="292" fillId="28" borderId="56" xfId="0" applyNumberFormat="1" applyFont="1" applyFill="1" applyBorder="1" applyAlignment="1">
      <alignment horizontal="left" vertical="center" wrapText="1"/>
    </xf>
    <xf numFmtId="4" fontId="295" fillId="0" borderId="56" xfId="1" applyNumberFormat="1" applyFont="1" applyFill="1" applyBorder="1" applyAlignment="1"/>
    <xf numFmtId="0" fontId="292" fillId="28" borderId="56" xfId="60" applyFont="1" applyFill="1" applyBorder="1"/>
    <xf numFmtId="4" fontId="292" fillId="26" borderId="56" xfId="0" applyNumberFormat="1" applyFont="1" applyFill="1" applyBorder="1" applyAlignment="1">
      <alignment horizontal="right" vertical="center" wrapText="1"/>
    </xf>
    <xf numFmtId="164" fontId="292" fillId="28" borderId="56" xfId="2284" applyNumberFormat="1" applyFont="1" applyFill="1" applyBorder="1" applyAlignment="1">
      <alignment horizontal="center" vertical="center" wrapText="1"/>
    </xf>
    <xf numFmtId="167" fontId="295" fillId="2" borderId="56" xfId="44" applyNumberFormat="1" applyFont="1" applyFill="1" applyBorder="1" applyAlignment="1">
      <alignment vertical="center" wrapText="1"/>
    </xf>
    <xf numFmtId="4" fontId="297" fillId="2" borderId="56" xfId="3" applyNumberFormat="1" applyFont="1" applyFill="1" applyBorder="1" applyAlignment="1">
      <alignment horizontal="right" vertical="center" wrapText="1"/>
    </xf>
    <xf numFmtId="43" fontId="292" fillId="28" borderId="56" xfId="2284" applyNumberFormat="1" applyFont="1" applyFill="1" applyBorder="1" applyAlignment="1">
      <alignment vertical="center" wrapText="1"/>
    </xf>
    <xf numFmtId="43" fontId="292" fillId="0" borderId="56" xfId="2284" applyNumberFormat="1" applyFont="1" applyFill="1" applyBorder="1" applyAlignment="1">
      <alignment vertical="center" wrapText="1"/>
    </xf>
    <xf numFmtId="4" fontId="293" fillId="0" borderId="56" xfId="3" applyNumberFormat="1" applyFont="1" applyFill="1" applyBorder="1" applyAlignment="1">
      <alignment vertical="center" wrapText="1"/>
    </xf>
    <xf numFmtId="4" fontId="293" fillId="2" borderId="56" xfId="3" applyNumberFormat="1" applyFont="1" applyFill="1" applyBorder="1" applyAlignment="1">
      <alignment horizontal="right" vertical="center"/>
    </xf>
    <xf numFmtId="4" fontId="297" fillId="0" borderId="56" xfId="1" applyNumberFormat="1" applyFont="1" applyBorder="1" applyAlignment="1">
      <alignment horizontal="right" vertical="center" wrapText="1"/>
    </xf>
    <xf numFmtId="0" fontId="301" fillId="0" borderId="0" xfId="1" applyFont="1" applyFill="1" applyAlignment="1">
      <alignment horizontal="center" vertical="center"/>
    </xf>
    <xf numFmtId="361" fontId="293" fillId="0" borderId="0" xfId="3" applyNumberFormat="1" applyFont="1" applyFill="1"/>
    <xf numFmtId="0" fontId="293" fillId="0" borderId="0" xfId="1" applyFont="1" applyFill="1" applyAlignment="1">
      <alignment vertical="center"/>
    </xf>
    <xf numFmtId="0" fontId="293" fillId="0" borderId="0" xfId="1" applyFont="1" applyFill="1" applyAlignment="1">
      <alignment horizontal="center"/>
    </xf>
    <xf numFmtId="164" fontId="292" fillId="28" borderId="56" xfId="2284" applyNumberFormat="1" applyFont="1" applyFill="1" applyBorder="1" applyAlignment="1">
      <alignment horizontal="left" vertical="center" wrapText="1"/>
    </xf>
    <xf numFmtId="0" fontId="14" fillId="0" borderId="0" xfId="1" applyFont="1" applyAlignment="1">
      <alignment horizontal="center" vertical="center" wrapText="1"/>
    </xf>
    <xf numFmtId="0" fontId="278" fillId="0" borderId="0" xfId="1" applyFont="1" applyAlignment="1">
      <alignment horizontal="center" vertical="center" wrapText="1"/>
    </xf>
    <xf numFmtId="0" fontId="271" fillId="0" borderId="0" xfId="1" applyFont="1" applyFill="1" applyAlignment="1">
      <alignment horizontal="center" vertical="center" wrapText="1"/>
    </xf>
    <xf numFmtId="0" fontId="14" fillId="0" borderId="1"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278" fillId="0" borderId="0" xfId="1" applyFont="1" applyFill="1" applyAlignment="1">
      <alignment horizontal="center" vertical="center" wrapText="1"/>
    </xf>
    <xf numFmtId="167" fontId="297" fillId="0" borderId="1" xfId="1" applyNumberFormat="1" applyFont="1" applyFill="1" applyBorder="1" applyAlignment="1">
      <alignment horizontal="center" vertical="center" wrapText="1"/>
    </xf>
    <xf numFmtId="0" fontId="297" fillId="0" borderId="0" xfId="1" applyFont="1" applyFill="1" applyAlignment="1">
      <alignment horizontal="center" vertical="center"/>
    </xf>
    <xf numFmtId="0" fontId="298" fillId="0" borderId="0" xfId="1" applyFont="1" applyFill="1" applyAlignment="1">
      <alignment horizontal="center" vertical="center"/>
    </xf>
    <xf numFmtId="0" fontId="272" fillId="0" borderId="0" xfId="1" applyFont="1" applyFill="1" applyAlignment="1">
      <alignment horizontal="center" vertical="center" wrapText="1"/>
    </xf>
    <xf numFmtId="164" fontId="12" fillId="0" borderId="0" xfId="1" applyNumberFormat="1" applyFont="1" applyFill="1" applyBorder="1"/>
    <xf numFmtId="0" fontId="12" fillId="0" borderId="0" xfId="1" applyFont="1" applyFill="1"/>
    <xf numFmtId="39" fontId="281" fillId="0" borderId="1" xfId="1" applyNumberFormat="1" applyFont="1" applyFill="1" applyBorder="1" applyAlignment="1">
      <alignment vertical="center" wrapText="1"/>
    </xf>
    <xf numFmtId="4" fontId="22" fillId="0" borderId="1" xfId="0" applyNumberFormat="1" applyFont="1" applyBorder="1"/>
    <xf numFmtId="164" fontId="14" fillId="0" borderId="1" xfId="1" applyNumberFormat="1" applyFont="1" applyFill="1" applyBorder="1" applyAlignment="1">
      <alignment vertical="center" wrapText="1"/>
    </xf>
    <xf numFmtId="4" fontId="14" fillId="0" borderId="1" xfId="3" applyNumberFormat="1" applyFont="1" applyFill="1" applyBorder="1" applyAlignment="1">
      <alignment horizontal="right" vertical="center" wrapText="1"/>
    </xf>
    <xf numFmtId="39" fontId="184" fillId="28" borderId="1" xfId="0" applyNumberFormat="1" applyFont="1" applyFill="1" applyBorder="1"/>
    <xf numFmtId="39" fontId="184" fillId="28" borderId="1" xfId="6" applyNumberFormat="1" applyFont="1" applyFill="1" applyBorder="1"/>
    <xf numFmtId="164" fontId="14" fillId="2" borderId="1" xfId="3" applyNumberFormat="1" applyFont="1" applyFill="1" applyBorder="1" applyAlignment="1">
      <alignment horizontal="right" vertical="center" wrapText="1"/>
    </xf>
    <xf numFmtId="0" fontId="14" fillId="0" borderId="1" xfId="1" applyFont="1" applyFill="1" applyBorder="1" applyAlignment="1">
      <alignment horizontal="right"/>
    </xf>
    <xf numFmtId="164" fontId="249" fillId="0" borderId="1" xfId="3" applyNumberFormat="1" applyFont="1" applyFill="1" applyBorder="1" applyAlignment="1">
      <alignment vertical="center" wrapText="1"/>
    </xf>
    <xf numFmtId="164" fontId="249" fillId="0" borderId="1" xfId="1" applyNumberFormat="1" applyFont="1" applyFill="1" applyBorder="1" applyAlignment="1">
      <alignment vertical="center" wrapText="1"/>
    </xf>
    <xf numFmtId="164" fontId="14" fillId="2" borderId="1" xfId="1" applyNumberFormat="1" applyFont="1" applyFill="1" applyBorder="1" applyAlignment="1">
      <alignment vertical="center" wrapText="1"/>
    </xf>
    <xf numFmtId="164" fontId="14" fillId="2" borderId="1" xfId="3" applyNumberFormat="1" applyFont="1" applyFill="1" applyBorder="1" applyAlignment="1">
      <alignment vertical="center" wrapText="1"/>
    </xf>
    <xf numFmtId="39" fontId="184" fillId="2" borderId="1" xfId="0" applyNumberFormat="1" applyFont="1" applyFill="1" applyBorder="1"/>
    <xf numFmtId="164" fontId="14" fillId="2" borderId="1" xfId="3" applyNumberFormat="1" applyFont="1" applyFill="1" applyBorder="1" applyAlignment="1">
      <alignment horizontal="center" vertical="center" wrapText="1"/>
    </xf>
    <xf numFmtId="39" fontId="184" fillId="2" borderId="1" xfId="6" applyNumberFormat="1" applyFont="1" applyFill="1" applyBorder="1"/>
    <xf numFmtId="164" fontId="22" fillId="0" borderId="1" xfId="1" applyNumberFormat="1" applyFont="1" applyFill="1" applyBorder="1" applyAlignment="1">
      <alignment vertical="center" wrapText="1"/>
    </xf>
    <xf numFmtId="164" fontId="22" fillId="0" borderId="1" xfId="3" applyNumberFormat="1" applyFont="1" applyFill="1" applyBorder="1" applyAlignment="1">
      <alignment vertical="center" wrapText="1"/>
    </xf>
    <xf numFmtId="164" fontId="22" fillId="0" borderId="1" xfId="3" applyNumberFormat="1" applyFont="1" applyFill="1" applyBorder="1" applyAlignment="1">
      <alignment horizontal="right" vertical="center" wrapText="1"/>
    </xf>
    <xf numFmtId="39" fontId="22" fillId="28" borderId="1" xfId="0" applyNumberFormat="1" applyFont="1" applyFill="1" applyBorder="1"/>
    <xf numFmtId="164" fontId="22" fillId="0" borderId="1" xfId="3" applyNumberFormat="1" applyFont="1" applyFill="1" applyBorder="1" applyAlignment="1">
      <alignment horizontal="center" vertical="center" wrapText="1"/>
    </xf>
    <xf numFmtId="39" fontId="22" fillId="28" borderId="1" xfId="6" applyNumberFormat="1" applyFont="1" applyFill="1" applyBorder="1"/>
    <xf numFmtId="0" fontId="285" fillId="0" borderId="1" xfId="1" applyFont="1" applyFill="1" applyBorder="1"/>
    <xf numFmtId="164" fontId="285" fillId="0" borderId="1" xfId="1" applyNumberFormat="1" applyFont="1" applyFill="1" applyBorder="1"/>
    <xf numFmtId="164" fontId="285" fillId="0" borderId="1" xfId="3" applyNumberFormat="1" applyFont="1" applyFill="1" applyBorder="1"/>
    <xf numFmtId="164" fontId="285" fillId="0" borderId="1" xfId="3" applyNumberFormat="1" applyFont="1" applyFill="1" applyBorder="1" applyAlignment="1"/>
    <xf numFmtId="0" fontId="274" fillId="0" borderId="1" xfId="1" applyFont="1" applyFill="1" applyBorder="1" applyAlignment="1">
      <alignment horizontal="center"/>
    </xf>
    <xf numFmtId="0" fontId="274" fillId="0" borderId="1" xfId="1" applyFont="1" applyFill="1" applyBorder="1"/>
    <xf numFmtId="164" fontId="274" fillId="0" borderId="1" xfId="3" applyNumberFormat="1" applyFont="1" applyFill="1" applyBorder="1"/>
    <xf numFmtId="164" fontId="274" fillId="0" borderId="1" xfId="1" applyNumberFormat="1" applyFont="1" applyFill="1" applyBorder="1"/>
    <xf numFmtId="4" fontId="274" fillId="0" borderId="1" xfId="1" applyNumberFormat="1" applyFont="1" applyFill="1" applyBorder="1"/>
    <xf numFmtId="4" fontId="274" fillId="0" borderId="0" xfId="1" applyNumberFormat="1" applyFont="1" applyFill="1"/>
    <xf numFmtId="4" fontId="14" fillId="0" borderId="1" xfId="1" applyNumberFormat="1" applyFont="1" applyFill="1" applyBorder="1" applyAlignment="1">
      <alignment horizontal="right" vertical="center" wrapText="1"/>
    </xf>
    <xf numFmtId="4" fontId="22" fillId="0" borderId="1" xfId="1" applyNumberFormat="1" applyFont="1" applyFill="1" applyBorder="1" applyAlignment="1">
      <alignment horizontal="right" vertical="center" wrapText="1"/>
    </xf>
    <xf numFmtId="164" fontId="302" fillId="0" borderId="1" xfId="3" applyNumberFormat="1" applyFont="1" applyFill="1" applyBorder="1" applyAlignment="1">
      <alignment vertical="center" wrapText="1"/>
    </xf>
    <xf numFmtId="0" fontId="273" fillId="28" borderId="1" xfId="0" applyFont="1" applyFill="1" applyBorder="1"/>
    <xf numFmtId="164" fontId="15" fillId="0" borderId="1" xfId="3" applyNumberFormat="1" applyFont="1" applyFill="1" applyBorder="1" applyAlignment="1">
      <alignment vertical="center" wrapText="1"/>
    </xf>
    <xf numFmtId="3" fontId="16" fillId="0" borderId="1" xfId="0" applyNumberFormat="1" applyFont="1" applyFill="1" applyBorder="1" applyAlignment="1">
      <alignment horizontal="right" vertical="center"/>
    </xf>
    <xf numFmtId="37" fontId="303" fillId="28" borderId="1" xfId="0" applyNumberFormat="1" applyFont="1" applyFill="1" applyBorder="1"/>
    <xf numFmtId="164" fontId="16" fillId="0" borderId="1" xfId="3" applyNumberFormat="1" applyFont="1" applyFill="1" applyBorder="1" applyAlignment="1">
      <alignment vertical="center" wrapText="1"/>
    </xf>
    <xf numFmtId="3" fontId="16" fillId="0" borderId="1" xfId="0" applyNumberFormat="1" applyFont="1" applyFill="1" applyBorder="1"/>
    <xf numFmtId="164" fontId="16" fillId="0" borderId="1" xfId="3" applyNumberFormat="1" applyFont="1" applyFill="1" applyBorder="1" applyAlignment="1">
      <alignment horizontal="right" vertical="center" wrapText="1"/>
    </xf>
    <xf numFmtId="164" fontId="16" fillId="2" borderId="1" xfId="3" applyNumberFormat="1" applyFont="1" applyFill="1" applyBorder="1" applyAlignment="1">
      <alignment horizontal="right" vertical="center" wrapText="1"/>
    </xf>
    <xf numFmtId="164" fontId="16" fillId="2" borderId="1" xfId="3" applyNumberFormat="1" applyFont="1" applyFill="1" applyBorder="1" applyAlignment="1">
      <alignment vertical="center" wrapText="1"/>
    </xf>
    <xf numFmtId="0" fontId="294" fillId="28" borderId="1" xfId="0" applyFont="1" applyFill="1" applyBorder="1"/>
    <xf numFmtId="0" fontId="16" fillId="0" borderId="1" xfId="1" applyFont="1" applyFill="1" applyBorder="1" applyAlignment="1">
      <alignment vertical="center" wrapText="1"/>
    </xf>
    <xf numFmtId="0" fontId="16" fillId="0" borderId="1" xfId="1" applyFont="1" applyFill="1" applyBorder="1" applyAlignment="1">
      <alignment horizontal="right" vertical="center" wrapText="1"/>
    </xf>
    <xf numFmtId="4" fontId="302" fillId="0" borderId="1" xfId="3" applyNumberFormat="1" applyFont="1" applyFill="1" applyBorder="1" applyAlignment="1">
      <alignment vertical="center" wrapText="1"/>
    </xf>
    <xf numFmtId="4" fontId="16" fillId="0" borderId="1" xfId="1" applyNumberFormat="1" applyFont="1" applyFill="1" applyBorder="1" applyAlignment="1">
      <alignment vertical="center" wrapText="1"/>
    </xf>
    <xf numFmtId="164" fontId="270" fillId="0" borderId="1" xfId="3" applyNumberFormat="1" applyFont="1" applyFill="1" applyBorder="1" applyAlignment="1">
      <alignment vertical="center" wrapText="1"/>
    </xf>
    <xf numFmtId="0" fontId="278" fillId="0" borderId="0" xfId="1" applyFont="1" applyAlignment="1">
      <alignment horizontal="center" vertical="center" wrapText="1"/>
    </xf>
    <xf numFmtId="362" fontId="274" fillId="0" borderId="50" xfId="3" applyNumberFormat="1" applyFont="1" applyBorder="1" applyAlignment="1">
      <alignment horizontal="center" vertical="center" wrapText="1"/>
    </xf>
    <xf numFmtId="0" fontId="13" fillId="0" borderId="1" xfId="1" applyFont="1" applyBorder="1" applyAlignment="1">
      <alignment horizontal="center" vertical="center" wrapText="1"/>
    </xf>
    <xf numFmtId="0" fontId="14" fillId="0" borderId="0" xfId="1" applyFont="1" applyAlignment="1">
      <alignment horizontal="center" vertical="center" wrapText="1"/>
    </xf>
    <xf numFmtId="0" fontId="13" fillId="0" borderId="0" xfId="1" applyFont="1" applyAlignment="1">
      <alignment horizontal="center" vertical="center"/>
    </xf>
    <xf numFmtId="0" fontId="13" fillId="0" borderId="0" xfId="1" applyFont="1" applyAlignment="1">
      <alignment horizontal="center" vertical="center" wrapText="1"/>
    </xf>
    <xf numFmtId="0" fontId="14" fillId="0" borderId="0" xfId="3189" applyFont="1" applyFill="1" applyAlignment="1">
      <alignment horizontal="center" vertical="center" wrapText="1"/>
    </xf>
    <xf numFmtId="0" fontId="13" fillId="0" borderId="0" xfId="3189" applyFont="1" applyFill="1" applyAlignment="1">
      <alignment horizontal="center" vertical="center"/>
    </xf>
    <xf numFmtId="0" fontId="13" fillId="0" borderId="0" xfId="3189" applyFont="1" applyFill="1" applyAlignment="1">
      <alignment horizontal="center" vertical="center" wrapText="1"/>
    </xf>
    <xf numFmtId="0" fontId="13" fillId="0" borderId="1" xfId="3189" applyFont="1" applyFill="1" applyBorder="1" applyAlignment="1">
      <alignment horizontal="center" vertical="center" wrapText="1"/>
    </xf>
    <xf numFmtId="363" fontId="11" fillId="0" borderId="0" xfId="1" applyNumberFormat="1" applyFont="1" applyBorder="1" applyAlignment="1">
      <alignment horizontal="left" vertical="center" wrapText="1"/>
    </xf>
    <xf numFmtId="0" fontId="278" fillId="0" borderId="7" xfId="1" applyFont="1" applyBorder="1" applyAlignment="1">
      <alignment horizontal="center" vertical="center"/>
    </xf>
    <xf numFmtId="0" fontId="13" fillId="0" borderId="0" xfId="1" applyFont="1" applyFill="1" applyAlignment="1">
      <alignment horizontal="center" vertical="center"/>
    </xf>
    <xf numFmtId="0" fontId="14" fillId="0" borderId="0" xfId="1" applyFont="1" applyFill="1" applyAlignment="1">
      <alignment horizontal="center" vertical="center" wrapText="1"/>
    </xf>
    <xf numFmtId="0" fontId="13" fillId="0" borderId="0" xfId="1" applyFont="1" applyFill="1" applyAlignment="1">
      <alignment horizontal="center" vertical="center" wrapText="1"/>
    </xf>
    <xf numFmtId="0" fontId="13" fillId="0" borderId="1" xfId="1" applyFont="1" applyFill="1" applyBorder="1" applyAlignment="1">
      <alignment horizontal="center" vertical="center" wrapText="1"/>
    </xf>
    <xf numFmtId="0" fontId="278" fillId="0" borderId="0" xfId="1" applyFont="1" applyFill="1" applyAlignment="1">
      <alignment horizontal="center" vertical="center" wrapText="1"/>
    </xf>
    <xf numFmtId="0" fontId="22" fillId="0" borderId="0" xfId="1" applyFont="1" applyFill="1" applyAlignment="1">
      <alignment horizontal="center" vertical="center" wrapText="1"/>
    </xf>
    <xf numFmtId="0" fontId="270" fillId="0" borderId="0" xfId="1" applyFont="1" applyFill="1" applyAlignment="1">
      <alignment horizontal="center" vertical="center"/>
    </xf>
    <xf numFmtId="0" fontId="270" fillId="0" borderId="0" xfId="1" applyFont="1" applyFill="1" applyAlignment="1">
      <alignment horizontal="center" vertical="center" wrapText="1"/>
    </xf>
    <xf numFmtId="0" fontId="270" fillId="0" borderId="1" xfId="1" applyFont="1" applyFill="1" applyBorder="1" applyAlignment="1">
      <alignment horizontal="center" vertical="center" wrapText="1"/>
    </xf>
    <xf numFmtId="0" fontId="271" fillId="0" borderId="0" xfId="1" applyFont="1" applyFill="1" applyAlignment="1">
      <alignment horizontal="center" vertical="center" wrapText="1"/>
    </xf>
    <xf numFmtId="0" fontId="271" fillId="0" borderId="7" xfId="1" applyFont="1" applyFill="1" applyBorder="1" applyAlignment="1">
      <alignment horizontal="center" vertical="center"/>
    </xf>
    <xf numFmtId="167" fontId="293" fillId="0" borderId="0" xfId="1" applyNumberFormat="1" applyFont="1" applyFill="1" applyAlignment="1">
      <alignment horizontal="center" wrapText="1"/>
    </xf>
    <xf numFmtId="0" fontId="297" fillId="0" borderId="0" xfId="1" applyFont="1" applyFill="1" applyAlignment="1">
      <alignment horizontal="center" vertical="center"/>
    </xf>
    <xf numFmtId="0" fontId="298" fillId="0" borderId="0" xfId="1" applyFont="1" applyFill="1" applyAlignment="1">
      <alignment horizontal="center" vertical="center"/>
    </xf>
    <xf numFmtId="167" fontId="298" fillId="0" borderId="7" xfId="1" applyNumberFormat="1" applyFont="1" applyFill="1" applyBorder="1" applyAlignment="1">
      <alignment horizontal="right" vertical="center"/>
    </xf>
    <xf numFmtId="0" fontId="297" fillId="0" borderId="1" xfId="1" applyFont="1" applyFill="1" applyBorder="1" applyAlignment="1">
      <alignment horizontal="center" vertical="center" wrapText="1"/>
    </xf>
    <xf numFmtId="167" fontId="297" fillId="0" borderId="1" xfId="1" applyNumberFormat="1" applyFont="1" applyFill="1" applyBorder="1" applyAlignment="1">
      <alignment horizontal="center" vertical="center" wrapText="1"/>
    </xf>
    <xf numFmtId="4" fontId="297" fillId="0" borderId="1" xfId="1" applyNumberFormat="1" applyFont="1" applyFill="1" applyBorder="1" applyAlignment="1">
      <alignment horizontal="center" vertical="center" wrapText="1"/>
    </xf>
    <xf numFmtId="0" fontId="298" fillId="0" borderId="0" xfId="1" applyFont="1" applyFill="1" applyAlignment="1">
      <alignment horizontal="left" wrapText="1"/>
    </xf>
    <xf numFmtId="0" fontId="293" fillId="0" borderId="0" xfId="1" applyFont="1" applyFill="1" applyAlignment="1">
      <alignment horizontal="left" wrapText="1"/>
    </xf>
    <xf numFmtId="4" fontId="293" fillId="0" borderId="1" xfId="1" applyNumberFormat="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10" xfId="1" applyFont="1" applyFill="1" applyBorder="1" applyAlignment="1">
      <alignment horizontal="center" vertical="center" wrapText="1"/>
    </xf>
    <xf numFmtId="0" fontId="13" fillId="0" borderId="51"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5"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52"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53" xfId="1" applyFont="1" applyFill="1" applyBorder="1" applyAlignment="1">
      <alignment horizontal="center" vertical="center" wrapText="1"/>
    </xf>
    <xf numFmtId="0" fontId="14" fillId="0" borderId="54"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55" xfId="1" applyFont="1" applyFill="1" applyBorder="1" applyAlignment="1">
      <alignment horizontal="center" vertical="center" wrapText="1"/>
    </xf>
    <xf numFmtId="0" fontId="13" fillId="0" borderId="0" xfId="1" applyFont="1" applyFill="1" applyAlignment="1">
      <alignment horizontal="right" vertical="center"/>
    </xf>
    <xf numFmtId="0" fontId="278" fillId="0" borderId="7" xfId="1" applyFont="1" applyFill="1" applyBorder="1" applyAlignment="1">
      <alignment horizontal="right" vertical="center"/>
    </xf>
    <xf numFmtId="0" fontId="281" fillId="0" borderId="1"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302"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5" fillId="0" borderId="0" xfId="1" applyFont="1" applyFill="1" applyAlignment="1">
      <alignment horizontal="center" vertical="center"/>
    </xf>
    <xf numFmtId="0" fontId="16" fillId="0" borderId="0" xfId="1" applyFont="1" applyFill="1" applyAlignment="1">
      <alignment horizontal="center" vertical="center" wrapText="1"/>
    </xf>
    <xf numFmtId="0" fontId="15" fillId="0" borderId="0" xfId="1" applyFont="1" applyFill="1" applyAlignment="1">
      <alignment horizontal="center" vertical="center" wrapText="1"/>
    </xf>
    <xf numFmtId="0" fontId="272" fillId="0" borderId="0" xfId="1" applyFont="1" applyFill="1" applyAlignment="1">
      <alignment horizontal="center" vertical="center" wrapText="1"/>
    </xf>
    <xf numFmtId="0" fontId="288" fillId="0" borderId="0" xfId="1" applyFont="1" applyFill="1" applyAlignment="1">
      <alignment horizontal="center" vertical="center" wrapText="1"/>
    </xf>
    <xf numFmtId="0" fontId="16" fillId="0" borderId="0" xfId="1" applyFont="1" applyFill="1" applyBorder="1" applyAlignment="1">
      <alignment horizontal="center" vertical="center"/>
    </xf>
    <xf numFmtId="0" fontId="13" fillId="0" borderId="0" xfId="1" applyFont="1" applyFill="1" applyBorder="1" applyAlignment="1">
      <alignment horizontal="center" vertical="center" wrapText="1"/>
    </xf>
    <xf numFmtId="43" fontId="292" fillId="28" borderId="56" xfId="2284" applyNumberFormat="1" applyFont="1" applyFill="1" applyBorder="1" applyAlignment="1">
      <alignment horizontal="left" vertical="center" wrapText="1"/>
    </xf>
    <xf numFmtId="164" fontId="295" fillId="28" borderId="8" xfId="0" applyNumberFormat="1" applyFont="1" applyFill="1" applyBorder="1" applyAlignment="1">
      <alignment horizontal="center" wrapText="1"/>
    </xf>
    <xf numFmtId="0" fontId="304" fillId="0" borderId="0" xfId="1" applyFont="1" applyAlignment="1">
      <alignment horizontal="center" vertical="center" wrapText="1"/>
    </xf>
  </cellXfs>
  <cellStyles count="5829">
    <cellStyle name="_x0001_" xfId="62"/>
    <cellStyle name="          _x000a__x000a_shell=progman.exe_x000a__x000a_m" xfId="63"/>
    <cellStyle name="          _x000d__x000a_shell=progman.exe_x000d__x000a_m" xfId="64"/>
    <cellStyle name="          _x005f_x000d__x005f_x000a_shell=progman.exe_x005f_x000d__x005f_x000a_m" xfId="65"/>
    <cellStyle name="_x000a__x000a_JournalTemplate=C:\COMFO\CTALK\JOURSTD.TPL_x000a__x000a_LbStateAddress=3 3 0 251 1 89 2 311_x000a__x000a_LbStateJou" xfId="66"/>
    <cellStyle name="_x000d__x000a_JournalTemplate=C:\COMFO\CTALK\JOURSTD.TPL_x000d__x000a_LbStateAddress=3 3 0 251 1 89 2 311_x000d__x000a_LbStateJou" xfId="67"/>
    <cellStyle name="_x000d__x000a_JournalTemplate=C:\COMFO\CTALK\JOURSTD.TPL_x000d__x000a_LbStateAddress=3 3 0 251 1 89 2 311_x000d__x000a_LbStateJou 2" xfId="5334"/>
    <cellStyle name="_x000d__x000a_JournalTemplate=C:\COMFO\CTALK\JOURSTD.TPL_x000d__x000a_LbStateAddress=3 3 0 251 1 89 2 311_x000d__x000a_LbStateJou 3" xfId="68"/>
    <cellStyle name="#,##0" xfId="69"/>
    <cellStyle name="#,##0 2" xfId="70"/>
    <cellStyle name="." xfId="71"/>
    <cellStyle name=". 2" xfId="72"/>
    <cellStyle name=". 3" xfId="73"/>
    <cellStyle name=".d©y" xfId="74"/>
    <cellStyle name="??" xfId="75"/>
    <cellStyle name="?? [ - ??1" xfId="76"/>
    <cellStyle name="?? [ - ??2" xfId="77"/>
    <cellStyle name="?? [ - ??3" xfId="78"/>
    <cellStyle name="?? [ - ??4" xfId="79"/>
    <cellStyle name="?? [ - ??5" xfId="80"/>
    <cellStyle name="?? [ - ??6" xfId="81"/>
    <cellStyle name="?? [ - ??7" xfId="82"/>
    <cellStyle name="?? [ - ??8" xfId="83"/>
    <cellStyle name="?? [0.00]_      " xfId="5335"/>
    <cellStyle name="?? [0]" xfId="84"/>
    <cellStyle name="?? [0] 2" xfId="85"/>
    <cellStyle name="?? [0] 3" xfId="5336"/>
    <cellStyle name="?? 2" xfId="86"/>
    <cellStyle name="?? 3" xfId="87"/>
    <cellStyle name="?? 4" xfId="88"/>
    <cellStyle name="?? 5" xfId="89"/>
    <cellStyle name="?? 6" xfId="90"/>
    <cellStyle name="?? 7" xfId="91"/>
    <cellStyle name="?_x001d_??%U©÷u&amp;H©÷9_x0008_? s_x000a__x0007__x0001__x0001_" xfId="92"/>
    <cellStyle name="?_x001d_??%U©÷u&amp;H©÷9_x0008_? s_x000a__x0007__x0001__x0001_ 10" xfId="93"/>
    <cellStyle name="?_x001d_??%U©÷u&amp;H©÷9_x0008_? s_x000a__x0007__x0001__x0001_ 11" xfId="94"/>
    <cellStyle name="?_x001d_??%U©÷u&amp;H©÷9_x0008_? s_x000a__x0007__x0001__x0001_ 12" xfId="95"/>
    <cellStyle name="?_x001d_??%U©÷u&amp;H©÷9_x0008_? s_x000a__x0007__x0001__x0001_ 13" xfId="96"/>
    <cellStyle name="?_x001d_??%U©÷u&amp;H©÷9_x0008_? s_x000a__x0007__x0001__x0001_ 14" xfId="97"/>
    <cellStyle name="?_x001d_??%U©÷u&amp;H©÷9_x0008_? s_x000a__x0007__x0001__x0001_ 15" xfId="98"/>
    <cellStyle name="?_x001d_??%U©÷u&amp;H©÷9_x0008_? s_x000a__x0007__x0001__x0001_ 2" xfId="99"/>
    <cellStyle name="?_x001d_??%U©÷u&amp;H©÷9_x0008_? s_x000a__x0007__x0001__x0001_ 3" xfId="100"/>
    <cellStyle name="?_x001d_??%U©÷u&amp;H©÷9_x0008_? s_x000a__x0007__x0001__x0001_ 4" xfId="101"/>
    <cellStyle name="?_x001d_??%U©÷u&amp;H©÷9_x0008_? s_x000a__x0007__x0001__x0001_ 5" xfId="102"/>
    <cellStyle name="?_x001d_??%U©÷u&amp;H©÷9_x0008_? s_x000a__x0007__x0001__x0001_ 6" xfId="103"/>
    <cellStyle name="?_x001d_??%U©÷u&amp;H©÷9_x0008_? s_x000a__x0007__x0001__x0001_ 7" xfId="104"/>
    <cellStyle name="?_x001d_??%U©÷u&amp;H©÷9_x0008_? s_x000a__x0007__x0001__x0001_ 8" xfId="105"/>
    <cellStyle name="?_x001d_??%U©÷u&amp;H©÷9_x0008_? s_x000a__x0007__x0001__x0001_ 9" xfId="106"/>
    <cellStyle name="???? [0.00]_      " xfId="107"/>
    <cellStyle name="??????" xfId="108"/>
    <cellStyle name="????_      " xfId="109"/>
    <cellStyle name="???[0]_?? DI" xfId="110"/>
    <cellStyle name="???_?? DI" xfId="111"/>
    <cellStyle name="??[0]_BRE" xfId="112"/>
    <cellStyle name="??_      " xfId="113"/>
    <cellStyle name="??A? [0]_laroux_1_¢¬???¢â? " xfId="114"/>
    <cellStyle name="??A?_laroux_1_¢¬???¢â? " xfId="115"/>
    <cellStyle name="?_x005f_x001d_??%U©÷u&amp;H©÷9_x005f_x0008_? s_x005f_x000a__x005f_x0007__x005f_x0001__x005f_x0001_" xfId="116"/>
    <cellStyle name="?_x005f_x001d_??%U©÷u&amp;H©÷9_x005f_x0008_?_x005f_x0009_s_x005f_x000a__x005f_x0007__x005f_x0001__x005f_x0001_" xfId="117"/>
    <cellStyle name="?_x005f_x005f_x005f_x001d_??%U©÷u&amp;H©÷9_x005f_x005f_x005f_x0008_? s_x005f_x005f_x005f_x000a__x005f_x005f_x005f_x0007__x005f_x005f_x005f_x0001__x005f_x005f_x005f_x0001_" xfId="118"/>
    <cellStyle name="?¡±¢¥?_?¨ù??¢´¢¥_¢¬???¢â? " xfId="119"/>
    <cellStyle name="_x0001_?¶æµ_x001b_ºß­ " xfId="5337"/>
    <cellStyle name="_x0001_?¶æµ_x001b_ºß­_" xfId="5338"/>
    <cellStyle name="?ðÇ%U?&amp;H?_x0008_?s_x000a__x0007__x0001__x0001_" xfId="120"/>
    <cellStyle name="?ðÇ%U?&amp;H?_x0008_?s_x000a__x0007__x0001__x0001_ 10" xfId="121"/>
    <cellStyle name="?ðÇ%U?&amp;H?_x0008_?s_x000a__x0007__x0001__x0001_ 11" xfId="122"/>
    <cellStyle name="?ðÇ%U?&amp;H?_x0008_?s_x000a__x0007__x0001__x0001_ 12" xfId="123"/>
    <cellStyle name="?ðÇ%U?&amp;H?_x0008_?s_x000a__x0007__x0001__x0001_ 13" xfId="124"/>
    <cellStyle name="?ðÇ%U?&amp;H?_x0008_?s_x000a__x0007__x0001__x0001_ 14" xfId="125"/>
    <cellStyle name="?ðÇ%U?&amp;H?_x0008_?s_x000a__x0007__x0001__x0001_ 15" xfId="126"/>
    <cellStyle name="?ðÇ%U?&amp;H?_x0008_?s_x000a__x0007__x0001__x0001_ 2" xfId="127"/>
    <cellStyle name="?ðÇ%U?&amp;H?_x0008_?s_x000a__x0007__x0001__x0001_ 3" xfId="128"/>
    <cellStyle name="?ðÇ%U?&amp;H?_x0008_?s_x000a__x0007__x0001__x0001_ 4" xfId="129"/>
    <cellStyle name="?ðÇ%U?&amp;H?_x0008_?s_x000a__x0007__x0001__x0001_ 5" xfId="130"/>
    <cellStyle name="?ðÇ%U?&amp;H?_x0008_?s_x000a__x0007__x0001__x0001_ 6" xfId="131"/>
    <cellStyle name="?ðÇ%U?&amp;H?_x0008_?s_x000a__x0007__x0001__x0001_ 7" xfId="132"/>
    <cellStyle name="?ðÇ%U?&amp;H?_x0008_?s_x000a__x0007__x0001__x0001_ 8" xfId="133"/>
    <cellStyle name="?ðÇ%U?&amp;H?_x0008_?s_x000a__x0007__x0001__x0001_ 9" xfId="134"/>
    <cellStyle name="?ðÇ%U?&amp;H?_x005f_x0008_?s_x005f_x000a__x005f_x0007__x005f_x0001__x005f_x0001_" xfId="135"/>
    <cellStyle name="@ET_Style?.font5" xfId="136"/>
    <cellStyle name="[0]_Chi phÝ kh¸c_V" xfId="137"/>
    <cellStyle name="_x0001_\Ô" xfId="5339"/>
    <cellStyle name="_!1 1 bao cao giao KH ve HTCMT vung TNB   12-12-2011" xfId="138"/>
    <cellStyle name="_x0001__!1 1 bao cao giao KH ve HTCMT vung TNB   12-12-2011" xfId="139"/>
    <cellStyle name="_?_BOOKSHIP" xfId="5340"/>
    <cellStyle name="__ [0.00]_PRODUCT DETAIL Q1" xfId="5341"/>
    <cellStyle name="__ [0]_1202" xfId="5342"/>
    <cellStyle name="__ [0]_1202_Result Red Store Jun" xfId="5343"/>
    <cellStyle name="__ [0]_Book1" xfId="5344"/>
    <cellStyle name="___(____)______" xfId="5345"/>
    <cellStyle name="___[0]_Book1" xfId="5346"/>
    <cellStyle name="____ [0.00]_PRODUCT DETAIL Q1" xfId="5347"/>
    <cellStyle name="_____PRODUCT DETAIL Q1" xfId="5348"/>
    <cellStyle name="____95" xfId="5349"/>
    <cellStyle name="____Book1" xfId="5350"/>
    <cellStyle name="___1202" xfId="5351"/>
    <cellStyle name="___1202_Result Red Store Jun" xfId="5352"/>
    <cellStyle name="___1202_Result Red Store Jun_1" xfId="5353"/>
    <cellStyle name="___Book1" xfId="5354"/>
    <cellStyle name="___Book1_Result Red Store Jun" xfId="5355"/>
    <cellStyle name="___kc-elec system check list" xfId="5356"/>
    <cellStyle name="___PRODUCT DETAIL Q1" xfId="5357"/>
    <cellStyle name="_05a" xfId="5358"/>
    <cellStyle name="_1 TONG HOP - CA NA" xfId="140"/>
    <cellStyle name="_123_DONG_THANH_Moi" xfId="141"/>
    <cellStyle name="_123_DONG_THANH_Moi_!1 1 bao cao giao KH ve HTCMT vung TNB   12-12-2011" xfId="142"/>
    <cellStyle name="_123_DONG_THANH_Moi_KH TPCP vung TNB (03-1-2012)" xfId="143"/>
    <cellStyle name="_Bang Chi tieu (2)" xfId="144"/>
    <cellStyle name="_BAO GIA NGAY 24-10-08 (co dam)" xfId="145"/>
    <cellStyle name="_BC  NAM 2007" xfId="146"/>
    <cellStyle name="_BC CV 6403 BKHĐT" xfId="147"/>
    <cellStyle name="_BC thuc hien KH 2009" xfId="148"/>
    <cellStyle name="_BC thuc hien KH 2009_15_10_2013 BC nhu cau von doi ung ODA (2014-2016) ngay 15102013 Sua" xfId="149"/>
    <cellStyle name="_BC thuc hien KH 2009_BC nhu cau von doi ung ODA nganh NN (BKH)" xfId="150"/>
    <cellStyle name="_BC thuc hien KH 2009_BC nhu cau von doi ung ODA nganh NN (BKH)_05-12  KH trung han 2016-2020 - Liem Thinh edited" xfId="151"/>
    <cellStyle name="_BC thuc hien KH 2009_BC nhu cau von doi ung ODA nganh NN (BKH)_Copy of 05-12  KH trung han 2016-2020 - Liem Thinh edited (1)" xfId="152"/>
    <cellStyle name="_BC thuc hien KH 2009_BC Tai co cau (bieu TH)" xfId="153"/>
    <cellStyle name="_BC thuc hien KH 2009_BC Tai co cau (bieu TH)_05-12  KH trung han 2016-2020 - Liem Thinh edited" xfId="154"/>
    <cellStyle name="_BC thuc hien KH 2009_BC Tai co cau (bieu TH)_Copy of 05-12  KH trung han 2016-2020 - Liem Thinh edited (1)" xfId="155"/>
    <cellStyle name="_BC thuc hien KH 2009_DK 2014-2015 final" xfId="156"/>
    <cellStyle name="_BC thuc hien KH 2009_DK 2014-2015 final_05-12  KH trung han 2016-2020 - Liem Thinh edited" xfId="157"/>
    <cellStyle name="_BC thuc hien KH 2009_DK 2014-2015 final_Copy of 05-12  KH trung han 2016-2020 - Liem Thinh edited (1)" xfId="158"/>
    <cellStyle name="_BC thuc hien KH 2009_DK 2014-2015 new" xfId="159"/>
    <cellStyle name="_BC thuc hien KH 2009_DK 2014-2015 new_05-12  KH trung han 2016-2020 - Liem Thinh edited" xfId="160"/>
    <cellStyle name="_BC thuc hien KH 2009_DK 2014-2015 new_Copy of 05-12  KH trung han 2016-2020 - Liem Thinh edited (1)" xfId="161"/>
    <cellStyle name="_BC thuc hien KH 2009_DK KH CBDT 2014 11-11-2013" xfId="162"/>
    <cellStyle name="_BC thuc hien KH 2009_DK KH CBDT 2014 11-11-2013(1)" xfId="163"/>
    <cellStyle name="_BC thuc hien KH 2009_DK KH CBDT 2014 11-11-2013(1)_05-12  KH trung han 2016-2020 - Liem Thinh edited" xfId="164"/>
    <cellStyle name="_BC thuc hien KH 2009_DK KH CBDT 2014 11-11-2013(1)_Copy of 05-12  KH trung han 2016-2020 - Liem Thinh edited (1)" xfId="165"/>
    <cellStyle name="_BC thuc hien KH 2009_DK KH CBDT 2014 11-11-2013_05-12  KH trung han 2016-2020 - Liem Thinh edited" xfId="166"/>
    <cellStyle name="_BC thuc hien KH 2009_DK KH CBDT 2014 11-11-2013_Copy of 05-12  KH trung han 2016-2020 - Liem Thinh edited (1)" xfId="167"/>
    <cellStyle name="_BC thuc hien KH 2009_KH 2011-2015" xfId="168"/>
    <cellStyle name="_BC thuc hien KH 2009_tai co cau dau tu (tong hop)1" xfId="169"/>
    <cellStyle name="_BEN TRE" xfId="170"/>
    <cellStyle name="_Bieu mau cong trinh khoi cong moi 3-4" xfId="171"/>
    <cellStyle name="_Bieu Tay Nam Bo 25-11" xfId="172"/>
    <cellStyle name="_Bieu tong hop nhu cau ung_Mien Trung" xfId="173"/>
    <cellStyle name="_Bieu ung von 2011 NSNN - TPCP vung DBSClong (10-6-2010)" xfId="174"/>
    <cellStyle name="_Bieu3ODA" xfId="175"/>
    <cellStyle name="_Bieu3ODA_1" xfId="176"/>
    <cellStyle name="_Bieu4HTMT" xfId="177"/>
    <cellStyle name="_Bieu4HTMT_!1 1 bao cao giao KH ve HTCMT vung TNB   12-12-2011" xfId="178"/>
    <cellStyle name="_Bieu4HTMT_KH TPCP vung TNB (03-1-2012)" xfId="179"/>
    <cellStyle name="_BKH (TPCP) tháng 5.2010_Quang Nam" xfId="180"/>
    <cellStyle name="_Book1" xfId="181"/>
    <cellStyle name="_Book1 2" xfId="182"/>
    <cellStyle name="_Book1_!1 1 bao cao giao KH ve HTCMT vung TNB   12-12-2011" xfId="183"/>
    <cellStyle name="_Book1_1" xfId="184"/>
    <cellStyle name="_Book1_2" xfId="5359"/>
    <cellStyle name="_Book1_BC-QT-WB-dthao" xfId="185"/>
    <cellStyle name="_Book1_BC-QT-WB-dthao_05-12  KH trung han 2016-2020 - Liem Thinh edited" xfId="186"/>
    <cellStyle name="_Book1_BC-QT-WB-dthao_Copy of 05-12  KH trung han 2016-2020 - Liem Thinh edited (1)" xfId="187"/>
    <cellStyle name="_Book1_BC-QT-WB-dthao_KH TPCP 2016-2020 (tong hop)" xfId="188"/>
    <cellStyle name="_Book1_Bieu3ODA" xfId="189"/>
    <cellStyle name="_Book1_Bieu4HTMT" xfId="190"/>
    <cellStyle name="_Book1_Bieu4HTMT_!1 1 bao cao giao KH ve HTCMT vung TNB   12-12-2011" xfId="191"/>
    <cellStyle name="_Book1_Bieu4HTMT_KH TPCP vung TNB (03-1-2012)" xfId="192"/>
    <cellStyle name="_Book1_bo sung von KCH nam 2010 va Du an tre kho khan" xfId="193"/>
    <cellStyle name="_Book1_bo sung von KCH nam 2010 va Du an tre kho khan_!1 1 bao cao giao KH ve HTCMT vung TNB   12-12-2011" xfId="194"/>
    <cellStyle name="_Book1_bo sung von KCH nam 2010 va Du an tre kho khan_KH TPCP vung TNB (03-1-2012)" xfId="195"/>
    <cellStyle name="_Book1_Book1" xfId="5360"/>
    <cellStyle name="_Book1_Book1_1" xfId="5361"/>
    <cellStyle name="_Book1_cong hang rao" xfId="196"/>
    <cellStyle name="_Book1_cong hang rao_!1 1 bao cao giao KH ve HTCMT vung TNB   12-12-2011" xfId="197"/>
    <cellStyle name="_Book1_cong hang rao_KH TPCP vung TNB (03-1-2012)" xfId="198"/>
    <cellStyle name="_Book1_danh muc chuan bi dau tu 2011 ngay 07-6-2011" xfId="199"/>
    <cellStyle name="_Book1_danh muc chuan bi dau tu 2011 ngay 07-6-2011_!1 1 bao cao giao KH ve HTCMT vung TNB   12-12-2011" xfId="200"/>
    <cellStyle name="_Book1_danh muc chuan bi dau tu 2011 ngay 07-6-2011_KH TPCP vung TNB (03-1-2012)" xfId="201"/>
    <cellStyle name="_Book1_Danh muc pbo nguon von XSKT, XDCB nam 2009 chuyen qua nam 2010" xfId="202"/>
    <cellStyle name="_Book1_Danh muc pbo nguon von XSKT, XDCB nam 2009 chuyen qua nam 2010_!1 1 bao cao giao KH ve HTCMT vung TNB   12-12-2011" xfId="203"/>
    <cellStyle name="_Book1_Danh muc pbo nguon von XSKT, XDCB nam 2009 chuyen qua nam 2010_KH TPCP vung TNB (03-1-2012)" xfId="204"/>
    <cellStyle name="_Book1_dieu chinh KH 2011 ngay 26-5-2011111" xfId="205"/>
    <cellStyle name="_Book1_dieu chinh KH 2011 ngay 26-5-2011111_!1 1 bao cao giao KH ve HTCMT vung TNB   12-12-2011" xfId="206"/>
    <cellStyle name="_Book1_dieu chinh KH 2011 ngay 26-5-2011111_KH TPCP vung TNB (03-1-2012)" xfId="207"/>
    <cellStyle name="_Book1_DS KCH PHAN BO VON NSDP NAM 2010" xfId="208"/>
    <cellStyle name="_Book1_DS KCH PHAN BO VON NSDP NAM 2010_!1 1 bao cao giao KH ve HTCMT vung TNB   12-12-2011" xfId="209"/>
    <cellStyle name="_Book1_DS KCH PHAN BO VON NSDP NAM 2010_KH TPCP vung TNB (03-1-2012)" xfId="210"/>
    <cellStyle name="_Book1_giao KH 2011 ngay 10-12-2010" xfId="211"/>
    <cellStyle name="_Book1_giao KH 2011 ngay 10-12-2010_!1 1 bao cao giao KH ve HTCMT vung TNB   12-12-2011" xfId="212"/>
    <cellStyle name="_Book1_giao KH 2011 ngay 10-12-2010_KH TPCP vung TNB (03-1-2012)" xfId="213"/>
    <cellStyle name="_Book1_IN" xfId="214"/>
    <cellStyle name="_Book1_Kh ql62 (2010) 11-09" xfId="215"/>
    <cellStyle name="_Book1_KH TPCP vung TNB (03-1-2012)" xfId="216"/>
    <cellStyle name="_Book1_Khung 2012" xfId="217"/>
    <cellStyle name="_Book1_kien giang 2" xfId="218"/>
    <cellStyle name="_Book1_phu luc tong ket tinh hinh TH giai doan 03-10 (ngay 30)" xfId="219"/>
    <cellStyle name="_Book1_phu luc tong ket tinh hinh TH giai doan 03-10 (ngay 30)_!1 1 bao cao giao KH ve HTCMT vung TNB   12-12-2011" xfId="220"/>
    <cellStyle name="_Book1_phu luc tong ket tinh hinh TH giai doan 03-10 (ngay 30)_KH TPCP vung TNB (03-1-2012)" xfId="221"/>
    <cellStyle name="_Book1_THUY DIEN DA KHAI THAM DINH" xfId="5362"/>
    <cellStyle name="_Book1_Tong hop KH 2014" xfId="222"/>
    <cellStyle name="_C.cong+B.luong-Sanluong" xfId="223"/>
    <cellStyle name="_cong hang rao" xfId="224"/>
    <cellStyle name="_dien chieu sang" xfId="225"/>
    <cellStyle name="_DK KH 2009" xfId="226"/>
    <cellStyle name="_DK KH 2009_15_10_2013 BC nhu cau von doi ung ODA (2014-2016) ngay 15102013 Sua" xfId="227"/>
    <cellStyle name="_DK KH 2009_BC nhu cau von doi ung ODA nganh NN (BKH)" xfId="228"/>
    <cellStyle name="_DK KH 2009_BC nhu cau von doi ung ODA nganh NN (BKH)_05-12  KH trung han 2016-2020 - Liem Thinh edited" xfId="229"/>
    <cellStyle name="_DK KH 2009_BC nhu cau von doi ung ODA nganh NN (BKH)_Copy of 05-12  KH trung han 2016-2020 - Liem Thinh edited (1)" xfId="230"/>
    <cellStyle name="_DK KH 2009_BC Tai co cau (bieu TH)" xfId="231"/>
    <cellStyle name="_DK KH 2009_BC Tai co cau (bieu TH)_05-12  KH trung han 2016-2020 - Liem Thinh edited" xfId="232"/>
    <cellStyle name="_DK KH 2009_BC Tai co cau (bieu TH)_Copy of 05-12  KH trung han 2016-2020 - Liem Thinh edited (1)" xfId="233"/>
    <cellStyle name="_DK KH 2009_DK 2014-2015 final" xfId="234"/>
    <cellStyle name="_DK KH 2009_DK 2014-2015 final_05-12  KH trung han 2016-2020 - Liem Thinh edited" xfId="235"/>
    <cellStyle name="_DK KH 2009_DK 2014-2015 final_Copy of 05-12  KH trung han 2016-2020 - Liem Thinh edited (1)" xfId="236"/>
    <cellStyle name="_DK KH 2009_DK 2014-2015 new" xfId="237"/>
    <cellStyle name="_DK KH 2009_DK 2014-2015 new_05-12  KH trung han 2016-2020 - Liem Thinh edited" xfId="238"/>
    <cellStyle name="_DK KH 2009_DK 2014-2015 new_Copy of 05-12  KH trung han 2016-2020 - Liem Thinh edited (1)" xfId="239"/>
    <cellStyle name="_DK KH 2009_DK KH CBDT 2014 11-11-2013" xfId="240"/>
    <cellStyle name="_DK KH 2009_DK KH CBDT 2014 11-11-2013(1)" xfId="241"/>
    <cellStyle name="_DK KH 2009_DK KH CBDT 2014 11-11-2013(1)_05-12  KH trung han 2016-2020 - Liem Thinh edited" xfId="242"/>
    <cellStyle name="_DK KH 2009_DK KH CBDT 2014 11-11-2013(1)_Copy of 05-12  KH trung han 2016-2020 - Liem Thinh edited (1)" xfId="243"/>
    <cellStyle name="_DK KH 2009_DK KH CBDT 2014 11-11-2013_05-12  KH trung han 2016-2020 - Liem Thinh edited" xfId="244"/>
    <cellStyle name="_DK KH 2009_DK KH CBDT 2014 11-11-2013_Copy of 05-12  KH trung han 2016-2020 - Liem Thinh edited (1)" xfId="245"/>
    <cellStyle name="_DK KH 2009_KH 2011-2015" xfId="246"/>
    <cellStyle name="_DK KH 2009_tai co cau dau tu (tong hop)1" xfId="247"/>
    <cellStyle name="_DK KH 2010" xfId="248"/>
    <cellStyle name="_DK KH 2010 (BKH)" xfId="249"/>
    <cellStyle name="_DK KH 2010_15_10_2013 BC nhu cau von doi ung ODA (2014-2016) ngay 15102013 Sua" xfId="250"/>
    <cellStyle name="_DK KH 2010_BC nhu cau von doi ung ODA nganh NN (BKH)" xfId="251"/>
    <cellStyle name="_DK KH 2010_BC nhu cau von doi ung ODA nganh NN (BKH)_05-12  KH trung han 2016-2020 - Liem Thinh edited" xfId="252"/>
    <cellStyle name="_DK KH 2010_BC nhu cau von doi ung ODA nganh NN (BKH)_Copy of 05-12  KH trung han 2016-2020 - Liem Thinh edited (1)" xfId="253"/>
    <cellStyle name="_DK KH 2010_BC Tai co cau (bieu TH)" xfId="254"/>
    <cellStyle name="_DK KH 2010_BC Tai co cau (bieu TH)_05-12  KH trung han 2016-2020 - Liem Thinh edited" xfId="255"/>
    <cellStyle name="_DK KH 2010_BC Tai co cau (bieu TH)_Copy of 05-12  KH trung han 2016-2020 - Liem Thinh edited (1)" xfId="256"/>
    <cellStyle name="_DK KH 2010_DK 2014-2015 final" xfId="257"/>
    <cellStyle name="_DK KH 2010_DK 2014-2015 final_05-12  KH trung han 2016-2020 - Liem Thinh edited" xfId="258"/>
    <cellStyle name="_DK KH 2010_DK 2014-2015 final_Copy of 05-12  KH trung han 2016-2020 - Liem Thinh edited (1)" xfId="259"/>
    <cellStyle name="_DK KH 2010_DK 2014-2015 new" xfId="260"/>
    <cellStyle name="_DK KH 2010_DK 2014-2015 new_05-12  KH trung han 2016-2020 - Liem Thinh edited" xfId="261"/>
    <cellStyle name="_DK KH 2010_DK 2014-2015 new_Copy of 05-12  KH trung han 2016-2020 - Liem Thinh edited (1)" xfId="262"/>
    <cellStyle name="_DK KH 2010_DK KH CBDT 2014 11-11-2013" xfId="263"/>
    <cellStyle name="_DK KH 2010_DK KH CBDT 2014 11-11-2013(1)" xfId="264"/>
    <cellStyle name="_DK KH 2010_DK KH CBDT 2014 11-11-2013(1)_05-12  KH trung han 2016-2020 - Liem Thinh edited" xfId="265"/>
    <cellStyle name="_DK KH 2010_DK KH CBDT 2014 11-11-2013(1)_Copy of 05-12  KH trung han 2016-2020 - Liem Thinh edited (1)" xfId="266"/>
    <cellStyle name="_DK KH 2010_DK KH CBDT 2014 11-11-2013_05-12  KH trung han 2016-2020 - Liem Thinh edited" xfId="267"/>
    <cellStyle name="_DK KH 2010_DK KH CBDT 2014 11-11-2013_Copy of 05-12  KH trung han 2016-2020 - Liem Thinh edited (1)" xfId="268"/>
    <cellStyle name="_DK KH 2010_KH 2011-2015" xfId="269"/>
    <cellStyle name="_DK KH 2010_tai co cau dau tu (tong hop)1" xfId="270"/>
    <cellStyle name="_DK TPCP 2010" xfId="271"/>
    <cellStyle name="_DO-D1500-KHONG CO TRONG DT" xfId="272"/>
    <cellStyle name="_Dong Thap" xfId="273"/>
    <cellStyle name="_Duyet TK thay đôi" xfId="274"/>
    <cellStyle name="_Duyet TK thay đôi_!1 1 bao cao giao KH ve HTCMT vung TNB   12-12-2011" xfId="275"/>
    <cellStyle name="_Duyet TK thay đôi_Bieu4HTMT" xfId="276"/>
    <cellStyle name="_Duyet TK thay đôi_Bieu4HTMT_!1 1 bao cao giao KH ve HTCMT vung TNB   12-12-2011" xfId="277"/>
    <cellStyle name="_Duyet TK thay đôi_Bieu4HTMT_KH TPCP vung TNB (03-1-2012)" xfId="278"/>
    <cellStyle name="_Duyet TK thay đôi_KH TPCP vung TNB (03-1-2012)" xfId="279"/>
    <cellStyle name="_Duyet TK thay đôi_Tong hop KH 2014" xfId="280"/>
    <cellStyle name="_ET_STYLE_NoName_00_" xfId="5363"/>
    <cellStyle name="_ET_STYLE_NoName_-01_" xfId="5364"/>
    <cellStyle name="_Goi 1 A tham tra" xfId="5365"/>
    <cellStyle name="_GOITHAUSO2" xfId="281"/>
    <cellStyle name="_GOITHAUSO3" xfId="282"/>
    <cellStyle name="_GOITHAUSO4" xfId="283"/>
    <cellStyle name="_GTGT 2003" xfId="284"/>
    <cellStyle name="_GTXD GOI 2" xfId="285"/>
    <cellStyle name="_GTXD GOI 2_Tong hop KH 2014" xfId="286"/>
    <cellStyle name="_GTXD GOI1" xfId="287"/>
    <cellStyle name="_GTXD GOI1_Tong hop KH 2014" xfId="288"/>
    <cellStyle name="_GTXD GOI3" xfId="289"/>
    <cellStyle name="_GTXD GOI3_Tong hop KH 2014" xfId="290"/>
    <cellStyle name="_Gui VU KH 5-5-09" xfId="291"/>
    <cellStyle name="_Gui VU KH 5-5-09_05-12  KH trung han 2016-2020 - Liem Thinh edited" xfId="292"/>
    <cellStyle name="_Gui VU KH 5-5-09_Copy of 05-12  KH trung han 2016-2020 - Liem Thinh edited (1)" xfId="293"/>
    <cellStyle name="_Gui VU KH 5-5-09_KH TPCP 2016-2020 (tong hop)" xfId="294"/>
    <cellStyle name="_HaHoa_TDT_DienCSang" xfId="295"/>
    <cellStyle name="_HaHoa19-5-07" xfId="296"/>
    <cellStyle name="_IN" xfId="297"/>
    <cellStyle name="_IN_!1 1 bao cao giao KH ve HTCMT vung TNB   12-12-2011" xfId="298"/>
    <cellStyle name="_IN_KH TPCP vung TNB (03-1-2012)" xfId="299"/>
    <cellStyle name="_KE KHAI THUE GTGT 2004" xfId="300"/>
    <cellStyle name="_KE KHAI THUE GTGT 2004_BCTC2004" xfId="301"/>
    <cellStyle name="_KH 2009" xfId="302"/>
    <cellStyle name="_KH 2009_15_10_2013 BC nhu cau von doi ung ODA (2014-2016) ngay 15102013 Sua" xfId="303"/>
    <cellStyle name="_KH 2009_BC nhu cau von doi ung ODA nganh NN (BKH)" xfId="304"/>
    <cellStyle name="_KH 2009_BC nhu cau von doi ung ODA nganh NN (BKH)_05-12  KH trung han 2016-2020 - Liem Thinh edited" xfId="305"/>
    <cellStyle name="_KH 2009_BC nhu cau von doi ung ODA nganh NN (BKH)_Copy of 05-12  KH trung han 2016-2020 - Liem Thinh edited (1)" xfId="306"/>
    <cellStyle name="_KH 2009_BC Tai co cau (bieu TH)" xfId="307"/>
    <cellStyle name="_KH 2009_BC Tai co cau (bieu TH)_05-12  KH trung han 2016-2020 - Liem Thinh edited" xfId="308"/>
    <cellStyle name="_KH 2009_BC Tai co cau (bieu TH)_Copy of 05-12  KH trung han 2016-2020 - Liem Thinh edited (1)" xfId="309"/>
    <cellStyle name="_KH 2009_DK 2014-2015 final" xfId="310"/>
    <cellStyle name="_KH 2009_DK 2014-2015 final_05-12  KH trung han 2016-2020 - Liem Thinh edited" xfId="311"/>
    <cellStyle name="_KH 2009_DK 2014-2015 final_Copy of 05-12  KH trung han 2016-2020 - Liem Thinh edited (1)" xfId="312"/>
    <cellStyle name="_KH 2009_DK 2014-2015 new" xfId="313"/>
    <cellStyle name="_KH 2009_DK 2014-2015 new_05-12  KH trung han 2016-2020 - Liem Thinh edited" xfId="314"/>
    <cellStyle name="_KH 2009_DK 2014-2015 new_Copy of 05-12  KH trung han 2016-2020 - Liem Thinh edited (1)" xfId="315"/>
    <cellStyle name="_KH 2009_DK KH CBDT 2014 11-11-2013" xfId="316"/>
    <cellStyle name="_KH 2009_DK KH CBDT 2014 11-11-2013(1)" xfId="317"/>
    <cellStyle name="_KH 2009_DK KH CBDT 2014 11-11-2013(1)_05-12  KH trung han 2016-2020 - Liem Thinh edited" xfId="318"/>
    <cellStyle name="_KH 2009_DK KH CBDT 2014 11-11-2013(1)_Copy of 05-12  KH trung han 2016-2020 - Liem Thinh edited (1)" xfId="319"/>
    <cellStyle name="_KH 2009_DK KH CBDT 2014 11-11-2013_05-12  KH trung han 2016-2020 - Liem Thinh edited" xfId="320"/>
    <cellStyle name="_KH 2009_DK KH CBDT 2014 11-11-2013_Copy of 05-12  KH trung han 2016-2020 - Liem Thinh edited (1)" xfId="321"/>
    <cellStyle name="_KH 2009_KH 2011-2015" xfId="322"/>
    <cellStyle name="_KH 2009_tai co cau dau tu (tong hop)1" xfId="323"/>
    <cellStyle name="_KH 2012 (TPCP) Bac Lieu (25-12-2011)" xfId="324"/>
    <cellStyle name="_Kh ql62 (2010) 11-09" xfId="325"/>
    <cellStyle name="_KH TPCP 2010 17-3-10" xfId="326"/>
    <cellStyle name="_KH TPCP vung TNB (03-1-2012)" xfId="327"/>
    <cellStyle name="_KH ung von cap bach 2009-Cuc NTTS de nghi (sua)" xfId="328"/>
    <cellStyle name="_Khung 2012" xfId="329"/>
    <cellStyle name="_Khung nam 2010" xfId="330"/>
    <cellStyle name="_x0001__kien giang 2" xfId="331"/>
    <cellStyle name="_KT (2)" xfId="332"/>
    <cellStyle name="_KT (2) 2" xfId="333"/>
    <cellStyle name="_KT (2)_05-12  KH trung han 2016-2020 - Liem Thinh edited" xfId="334"/>
    <cellStyle name="_KT (2)_1" xfId="335"/>
    <cellStyle name="_KT (2)_1 2" xfId="336"/>
    <cellStyle name="_KT (2)_1_05-12  KH trung han 2016-2020 - Liem Thinh edited" xfId="337"/>
    <cellStyle name="_KT (2)_1_Copy of 05-12  KH trung han 2016-2020 - Liem Thinh edited (1)" xfId="338"/>
    <cellStyle name="_KT (2)_1_KH TPCP 2016-2020 (tong hop)" xfId="339"/>
    <cellStyle name="_KT (2)_1_Lora-tungchau" xfId="340"/>
    <cellStyle name="_KT (2)_1_Lora-tungchau 2" xfId="341"/>
    <cellStyle name="_KT (2)_1_Lora-tungchau_05-12  KH trung han 2016-2020 - Liem Thinh edited" xfId="342"/>
    <cellStyle name="_KT (2)_1_Lora-tungchau_Copy of 05-12  KH trung han 2016-2020 - Liem Thinh edited (1)" xfId="343"/>
    <cellStyle name="_KT (2)_1_Lora-tungchau_KH TPCP 2016-2020 (tong hop)" xfId="344"/>
    <cellStyle name="_KT (2)_1_Qt-HT3PQ1(CauKho)" xfId="345"/>
    <cellStyle name="_KT (2)_1_quy luong con lai nam 2004" xfId="346"/>
    <cellStyle name="_KT (2)_2" xfId="347"/>
    <cellStyle name="_KT (2)_2_Book1" xfId="348"/>
    <cellStyle name="_KT (2)_2_DTDuong dong tien -sua tham tra 2009 - luong 650" xfId="349"/>
    <cellStyle name="_KT (2)_2_quy luong con lai nam 2004" xfId="350"/>
    <cellStyle name="_KT (2)_2_TG-TH" xfId="351"/>
    <cellStyle name="_KT (2)_2_TG-TH 2" xfId="352"/>
    <cellStyle name="_KT (2)_2_TG-TH_05-12  KH trung han 2016-2020 - Liem Thinh edited" xfId="353"/>
    <cellStyle name="_KT (2)_2_TG-TH_ApGiaVatTu_cayxanh_latgach" xfId="354"/>
    <cellStyle name="_KT (2)_2_TG-TH_BANG TONG HOP TINH HINH THANH QUYET TOAN (MOI I)" xfId="355"/>
    <cellStyle name="_KT (2)_2_TG-TH_BAO CAO KLCT PT2000" xfId="356"/>
    <cellStyle name="_KT (2)_2_TG-TH_BAO CAO PT2000" xfId="357"/>
    <cellStyle name="_KT (2)_2_TG-TH_BAO CAO PT2000_Book1" xfId="358"/>
    <cellStyle name="_KT (2)_2_TG-TH_Bao cao XDCB 2001 - T11 KH dieu chinh 20-11-THAI" xfId="359"/>
    <cellStyle name="_KT (2)_2_TG-TH_BAO GIA NGAY 24-10-08 (co dam)" xfId="360"/>
    <cellStyle name="_KT (2)_2_TG-TH_BC  NAM 2007" xfId="361"/>
    <cellStyle name="_KT (2)_2_TG-TH_BC CV 6403 BKHĐT" xfId="362"/>
    <cellStyle name="_KT (2)_2_TG-TH_BC NQ11-CP - chinh sua lai" xfId="363"/>
    <cellStyle name="_KT (2)_2_TG-TH_BC NQ11-CP-Quynh sau bieu so3" xfId="364"/>
    <cellStyle name="_KT (2)_2_TG-TH_BC_NQ11-CP_-_Thao_sua_lai" xfId="365"/>
    <cellStyle name="_KT (2)_2_TG-TH_Bieu mau cong trinh khoi cong moi 3-4" xfId="366"/>
    <cellStyle name="_KT (2)_2_TG-TH_Bieu3ODA" xfId="367"/>
    <cellStyle name="_KT (2)_2_TG-TH_Bieu3ODA_1" xfId="368"/>
    <cellStyle name="_KT (2)_2_TG-TH_Bieu4HTMT" xfId="369"/>
    <cellStyle name="_KT (2)_2_TG-TH_BKH (TPCP) tháng 5.2010_Quang Nam" xfId="370"/>
    <cellStyle name="_KT (2)_2_TG-TH_bo sung von KCH nam 2010 va Du an tre kho khan" xfId="371"/>
    <cellStyle name="_KT (2)_2_TG-TH_Book1" xfId="372"/>
    <cellStyle name="_KT (2)_2_TG-TH_Book1 2" xfId="373"/>
    <cellStyle name="_KT (2)_2_TG-TH_Book1_1" xfId="374"/>
    <cellStyle name="_KT (2)_2_TG-TH_Book1_1 2" xfId="375"/>
    <cellStyle name="_KT (2)_2_TG-TH_Book1_1_BC CV 6403 BKHĐT" xfId="376"/>
    <cellStyle name="_KT (2)_2_TG-TH_Book1_1_Bieu mau cong trinh khoi cong moi 3-4" xfId="377"/>
    <cellStyle name="_KT (2)_2_TG-TH_Book1_1_Bieu3ODA" xfId="378"/>
    <cellStyle name="_KT (2)_2_TG-TH_Book1_1_Bieu4HTMT" xfId="379"/>
    <cellStyle name="_KT (2)_2_TG-TH_Book1_1_Book1" xfId="380"/>
    <cellStyle name="_KT (2)_2_TG-TH_Book1_1_Luy ke von ung nam 2011 -Thoa gui ngay 12-8-2012" xfId="381"/>
    <cellStyle name="_KT (2)_2_TG-TH_Book1_2" xfId="382"/>
    <cellStyle name="_KT (2)_2_TG-TH_Book1_2 2" xfId="383"/>
    <cellStyle name="_KT (2)_2_TG-TH_Book1_2_BC CV 6403 BKHĐT" xfId="384"/>
    <cellStyle name="_KT (2)_2_TG-TH_Book1_2_Bieu3ODA" xfId="385"/>
    <cellStyle name="_KT (2)_2_TG-TH_Book1_2_Luy ke von ung nam 2011 -Thoa gui ngay 12-8-2012" xfId="386"/>
    <cellStyle name="_KT (2)_2_TG-TH_Book1_3" xfId="387"/>
    <cellStyle name="_KT (2)_2_TG-TH_Book1_3 2" xfId="388"/>
    <cellStyle name="_KT (2)_2_TG-TH_Book1_BC CV 6403 BKHĐT" xfId="389"/>
    <cellStyle name="_KT (2)_2_TG-TH_Book1_Bieu mau cong trinh khoi cong moi 3-4" xfId="390"/>
    <cellStyle name="_KT (2)_2_TG-TH_Book1_Bieu3ODA" xfId="391"/>
    <cellStyle name="_KT (2)_2_TG-TH_Book1_Bieu4HTMT" xfId="392"/>
    <cellStyle name="_KT (2)_2_TG-TH_Book1_BKH (TPCP) tháng 5.2010_Quang Nam" xfId="393"/>
    <cellStyle name="_KT (2)_2_TG-TH_Book1_bo sung von KCH nam 2010 va Du an tre kho khan" xfId="394"/>
    <cellStyle name="_KT (2)_2_TG-TH_Book1_Book1" xfId="395"/>
    <cellStyle name="_KT (2)_2_TG-TH_Book1_danh muc chuan bi dau tu 2011 ngay 07-6-2011" xfId="396"/>
    <cellStyle name="_KT (2)_2_TG-TH_Book1_Danh muc pbo nguon von XSKT, XDCB nam 2009 chuyen qua nam 2010" xfId="397"/>
    <cellStyle name="_KT (2)_2_TG-TH_Book1_dieu chinh KH 2011 ngay 26-5-2011111" xfId="398"/>
    <cellStyle name="_KT (2)_2_TG-TH_Book1_DS KCH PHAN BO VON NSDP NAM 2010" xfId="399"/>
    <cellStyle name="_KT (2)_2_TG-TH_Book1_giao KH 2011 ngay 10-12-2010" xfId="400"/>
    <cellStyle name="_KT (2)_2_TG-TH_Book1_Luy ke von ung nam 2011 -Thoa gui ngay 12-8-2012" xfId="401"/>
    <cellStyle name="_KT (2)_2_TG-TH_Book1_Tong hop 3 tinh (11_5)-TTH-QN-QT" xfId="402"/>
    <cellStyle name="_KT (2)_2_TG-TH_CAU Khanh Nam(Thi Cong)" xfId="403"/>
    <cellStyle name="_KT (2)_2_TG-TH_ChiHuong_ApGia" xfId="404"/>
    <cellStyle name="_KT (2)_2_TG-TH_CoCauPhi (version 1)" xfId="405"/>
    <cellStyle name="_KT (2)_2_TG-TH_Copy of 05-12  KH trung han 2016-2020 - Liem Thinh edited (1)" xfId="406"/>
    <cellStyle name="_KT (2)_2_TG-TH_danh muc chuan bi dau tu 2011 ngay 07-6-2011" xfId="407"/>
    <cellStyle name="_KT (2)_2_TG-TH_Danh muc pbo nguon von XSKT, XDCB nam 2009 chuyen qua nam 2010" xfId="408"/>
    <cellStyle name="_KT (2)_2_TG-TH_DAU NOI PL-CL TAI PHU LAMHC" xfId="409"/>
    <cellStyle name="_KT (2)_2_TG-TH_dieu chinh KH 2011 ngay 26-5-2011111" xfId="410"/>
    <cellStyle name="_KT (2)_2_TG-TH_DS KCH PHAN BO VON NSDP NAM 2010" xfId="411"/>
    <cellStyle name="_KT (2)_2_TG-TH_DTCDT MR.2N110.HOCMON.TDTOAN.CCUNG" xfId="412"/>
    <cellStyle name="_KT (2)_2_TG-TH_DTDuong dong tien -sua tham tra 2009 - luong 650" xfId="413"/>
    <cellStyle name="_KT (2)_2_TG-TH_DU TRU VAT TU" xfId="414"/>
    <cellStyle name="_KT (2)_2_TG-TH_giao KH 2011 ngay 10-12-2010" xfId="415"/>
    <cellStyle name="_KT (2)_2_TG-TH_GTGT 2003" xfId="416"/>
    <cellStyle name="_KT (2)_2_TG-TH_KE KHAI THUE GTGT 2004" xfId="417"/>
    <cellStyle name="_KT (2)_2_TG-TH_KE KHAI THUE GTGT 2004_BCTC2004" xfId="418"/>
    <cellStyle name="_KT (2)_2_TG-TH_KH TPCP 2016-2020 (tong hop)" xfId="419"/>
    <cellStyle name="_KT (2)_2_TG-TH_KH TPCP vung TNB (03-1-2012)" xfId="420"/>
    <cellStyle name="_KT (2)_2_TG-TH_kien giang 2" xfId="421"/>
    <cellStyle name="_KT (2)_2_TG-TH_Lora-tungchau" xfId="422"/>
    <cellStyle name="_KT (2)_2_TG-TH_Luy ke von ung nam 2011 -Thoa gui ngay 12-8-2012" xfId="423"/>
    <cellStyle name="_KT (2)_2_TG-TH_NhanCong" xfId="424"/>
    <cellStyle name="_KT (2)_2_TG-TH_N-X-T-04" xfId="425"/>
    <cellStyle name="_KT (2)_2_TG-TH_PGIA-phieu tham tra Kho bac" xfId="426"/>
    <cellStyle name="_KT (2)_2_TG-TH_phu luc tong ket tinh hinh TH giai doan 03-10 (ngay 30)" xfId="427"/>
    <cellStyle name="_KT (2)_2_TG-TH_PT02-02" xfId="428"/>
    <cellStyle name="_KT (2)_2_TG-TH_PT02-02_Book1" xfId="429"/>
    <cellStyle name="_KT (2)_2_TG-TH_PT02-03" xfId="430"/>
    <cellStyle name="_KT (2)_2_TG-TH_PT02-03_Book1" xfId="431"/>
    <cellStyle name="_KT (2)_2_TG-TH_Qt-HT3PQ1(CauKho)" xfId="432"/>
    <cellStyle name="_KT (2)_2_TG-TH_quy luong con lai nam 2004" xfId="433"/>
    <cellStyle name="_KT (2)_2_TG-TH_Sheet1" xfId="434"/>
    <cellStyle name="_KT (2)_2_TG-TH_TEL OUT 2004" xfId="435"/>
    <cellStyle name="_KT (2)_2_TG-TH_THUY DIEN DA KHAI THAM DINH" xfId="5366"/>
    <cellStyle name="_KT (2)_2_TG-TH_TK152-04" xfId="436"/>
    <cellStyle name="_KT (2)_2_TG-TH_Tong hop 3 tinh (11_5)-TTH-QN-QT" xfId="437"/>
    <cellStyle name="_KT (2)_2_TG-TH_ÿÿÿÿÿ" xfId="438"/>
    <cellStyle name="_KT (2)_2_TG-TH_ÿÿÿÿÿ_Bieu mau cong trinh khoi cong moi 3-4" xfId="439"/>
    <cellStyle name="_KT (2)_2_TG-TH_ÿÿÿÿÿ_Bieu3ODA" xfId="440"/>
    <cellStyle name="_KT (2)_2_TG-TH_ÿÿÿÿÿ_Bieu4HTMT" xfId="441"/>
    <cellStyle name="_KT (2)_2_TG-TH_ÿÿÿÿÿ_KH TPCP vung TNB (03-1-2012)" xfId="442"/>
    <cellStyle name="_KT (2)_2_TG-TH_ÿÿÿÿÿ_kien giang 2" xfId="443"/>
    <cellStyle name="_KT (2)_3" xfId="444"/>
    <cellStyle name="_KT (2)_3_TG-TH" xfId="445"/>
    <cellStyle name="_KT (2)_3_TG-TH 2" xfId="446"/>
    <cellStyle name="_KT (2)_3_TG-TH_05-12  KH trung han 2016-2020 - Liem Thinh edited" xfId="447"/>
    <cellStyle name="_KT (2)_3_TG-TH_BC  NAM 2007" xfId="448"/>
    <cellStyle name="_KT (2)_3_TG-TH_Bieu mau cong trinh khoi cong moi 3-4" xfId="449"/>
    <cellStyle name="_KT (2)_3_TG-TH_Bieu3ODA" xfId="450"/>
    <cellStyle name="_KT (2)_3_TG-TH_Bieu3ODA_1" xfId="451"/>
    <cellStyle name="_KT (2)_3_TG-TH_Bieu4HTMT" xfId="452"/>
    <cellStyle name="_KT (2)_3_TG-TH_bo sung von KCH nam 2010 va Du an tre kho khan" xfId="453"/>
    <cellStyle name="_KT (2)_3_TG-TH_Book1" xfId="454"/>
    <cellStyle name="_KT (2)_3_TG-TH_Book1 2" xfId="455"/>
    <cellStyle name="_KT (2)_3_TG-TH_Book1_1" xfId="5367"/>
    <cellStyle name="_KT (2)_3_TG-TH_Book1_BC-QT-WB-dthao" xfId="456"/>
    <cellStyle name="_KT (2)_3_TG-TH_Book1_BC-QT-WB-dthao_05-12  KH trung han 2016-2020 - Liem Thinh edited" xfId="457"/>
    <cellStyle name="_KT (2)_3_TG-TH_Book1_BC-QT-WB-dthao_Copy of 05-12  KH trung han 2016-2020 - Liem Thinh edited (1)" xfId="458"/>
    <cellStyle name="_KT (2)_3_TG-TH_Book1_BC-QT-WB-dthao_KH TPCP 2016-2020 (tong hop)" xfId="459"/>
    <cellStyle name="_KT (2)_3_TG-TH_Book1_KH TPCP vung TNB (03-1-2012)" xfId="460"/>
    <cellStyle name="_KT (2)_3_TG-TH_Book1_kien giang 2" xfId="461"/>
    <cellStyle name="_KT (2)_3_TG-TH_Copy of 05-12  KH trung han 2016-2020 - Liem Thinh edited (1)" xfId="462"/>
    <cellStyle name="_KT (2)_3_TG-TH_danh muc chuan bi dau tu 2011 ngay 07-6-2011" xfId="463"/>
    <cellStyle name="_KT (2)_3_TG-TH_Danh muc pbo nguon von XSKT, XDCB nam 2009 chuyen qua nam 2010" xfId="464"/>
    <cellStyle name="_KT (2)_3_TG-TH_dieu chinh KH 2011 ngay 26-5-2011111" xfId="465"/>
    <cellStyle name="_KT (2)_3_TG-TH_DS KCH PHAN BO VON NSDP NAM 2010" xfId="466"/>
    <cellStyle name="_KT (2)_3_TG-TH_giao KH 2011 ngay 10-12-2010" xfId="467"/>
    <cellStyle name="_KT (2)_3_TG-TH_GTGT 2003" xfId="468"/>
    <cellStyle name="_KT (2)_3_TG-TH_KE KHAI THUE GTGT 2004" xfId="469"/>
    <cellStyle name="_KT (2)_3_TG-TH_KE KHAI THUE GTGT 2004_BCTC2004" xfId="470"/>
    <cellStyle name="_KT (2)_3_TG-TH_KH TPCP 2016-2020 (tong hop)" xfId="471"/>
    <cellStyle name="_KT (2)_3_TG-TH_KH TPCP vung TNB (03-1-2012)" xfId="472"/>
    <cellStyle name="_KT (2)_3_TG-TH_kien giang 2" xfId="473"/>
    <cellStyle name="_KT (2)_3_TG-TH_Lora-tungchau" xfId="474"/>
    <cellStyle name="_KT (2)_3_TG-TH_Lora-tungchau 2" xfId="475"/>
    <cellStyle name="_KT (2)_3_TG-TH_Lora-tungchau_05-12  KH trung han 2016-2020 - Liem Thinh edited" xfId="476"/>
    <cellStyle name="_KT (2)_3_TG-TH_Lora-tungchau_Copy of 05-12  KH trung han 2016-2020 - Liem Thinh edited (1)" xfId="477"/>
    <cellStyle name="_KT (2)_3_TG-TH_Lora-tungchau_KH TPCP 2016-2020 (tong hop)" xfId="478"/>
    <cellStyle name="_KT (2)_3_TG-TH_N-X-T-04" xfId="479"/>
    <cellStyle name="_KT (2)_3_TG-TH_PERSONAL" xfId="480"/>
    <cellStyle name="_KT (2)_3_TG-TH_PERSONAL_BC CV 6403 BKHĐT" xfId="481"/>
    <cellStyle name="_KT (2)_3_TG-TH_PERSONAL_Bieu mau cong trinh khoi cong moi 3-4" xfId="482"/>
    <cellStyle name="_KT (2)_3_TG-TH_PERSONAL_Bieu3ODA" xfId="483"/>
    <cellStyle name="_KT (2)_3_TG-TH_PERSONAL_Bieu4HTMT" xfId="484"/>
    <cellStyle name="_KT (2)_3_TG-TH_PERSONAL_Book1" xfId="485"/>
    <cellStyle name="_KT (2)_3_TG-TH_PERSONAL_Book1 2" xfId="486"/>
    <cellStyle name="_KT (2)_3_TG-TH_PERSONAL_HTQ.8 GD1" xfId="487"/>
    <cellStyle name="_KT (2)_3_TG-TH_PERSONAL_HTQ.8 GD1_05-12  KH trung han 2016-2020 - Liem Thinh edited" xfId="488"/>
    <cellStyle name="_KT (2)_3_TG-TH_PERSONAL_HTQ.8 GD1_Copy of 05-12  KH trung han 2016-2020 - Liem Thinh edited (1)" xfId="489"/>
    <cellStyle name="_KT (2)_3_TG-TH_PERSONAL_HTQ.8 GD1_KH TPCP 2016-2020 (tong hop)" xfId="490"/>
    <cellStyle name="_KT (2)_3_TG-TH_PERSONAL_Luy ke von ung nam 2011 -Thoa gui ngay 12-8-2012" xfId="491"/>
    <cellStyle name="_KT (2)_3_TG-TH_PERSONAL_Tong hop KHCB 2001" xfId="492"/>
    <cellStyle name="_KT (2)_3_TG-TH_Qt-HT3PQ1(CauKho)" xfId="493"/>
    <cellStyle name="_KT (2)_3_TG-TH_quy luong con lai nam 2004" xfId="494"/>
    <cellStyle name="_KT (2)_3_TG-TH_THUY DIEN DA KHAI THAM DINH" xfId="5368"/>
    <cellStyle name="_KT (2)_3_TG-TH_TK152-04" xfId="495"/>
    <cellStyle name="_KT (2)_3_TG-TH_ÿÿÿÿÿ" xfId="496"/>
    <cellStyle name="_KT (2)_3_TG-TH_ÿÿÿÿÿ_KH TPCP vung TNB (03-1-2012)" xfId="497"/>
    <cellStyle name="_KT (2)_3_TG-TH_ÿÿÿÿÿ_kien giang 2" xfId="498"/>
    <cellStyle name="_KT (2)_4" xfId="499"/>
    <cellStyle name="_KT (2)_4 2" xfId="500"/>
    <cellStyle name="_KT (2)_4_05-12  KH trung han 2016-2020 - Liem Thinh edited" xfId="501"/>
    <cellStyle name="_KT (2)_4_ApGiaVatTu_cayxanh_latgach" xfId="502"/>
    <cellStyle name="_KT (2)_4_BANG TONG HOP TINH HINH THANH QUYET TOAN (MOI I)" xfId="503"/>
    <cellStyle name="_KT (2)_4_BAO CAO KLCT PT2000" xfId="504"/>
    <cellStyle name="_KT (2)_4_BAO CAO PT2000" xfId="505"/>
    <cellStyle name="_KT (2)_4_BAO CAO PT2000_Book1" xfId="506"/>
    <cellStyle name="_KT (2)_4_Bao cao XDCB 2001 - T11 KH dieu chinh 20-11-THAI" xfId="507"/>
    <cellStyle name="_KT (2)_4_BAO GIA NGAY 24-10-08 (co dam)" xfId="508"/>
    <cellStyle name="_KT (2)_4_BC  NAM 2007" xfId="509"/>
    <cellStyle name="_KT (2)_4_BC CV 6403 BKHĐT" xfId="510"/>
    <cellStyle name="_KT (2)_4_BC NQ11-CP - chinh sua lai" xfId="511"/>
    <cellStyle name="_KT (2)_4_BC NQ11-CP-Quynh sau bieu so3" xfId="512"/>
    <cellStyle name="_KT (2)_4_BC_NQ11-CP_-_Thao_sua_lai" xfId="513"/>
    <cellStyle name="_KT (2)_4_Bieu mau cong trinh khoi cong moi 3-4" xfId="514"/>
    <cellStyle name="_KT (2)_4_Bieu3ODA" xfId="515"/>
    <cellStyle name="_KT (2)_4_Bieu3ODA_1" xfId="516"/>
    <cellStyle name="_KT (2)_4_Bieu4HTMT" xfId="517"/>
    <cellStyle name="_KT (2)_4_BKH (TPCP) tháng 5.2010_Quang Nam" xfId="518"/>
    <cellStyle name="_KT (2)_4_bo sung von KCH nam 2010 va Du an tre kho khan" xfId="519"/>
    <cellStyle name="_KT (2)_4_Book1" xfId="520"/>
    <cellStyle name="_KT (2)_4_Book1 2" xfId="521"/>
    <cellStyle name="_KT (2)_4_Book1_1" xfId="522"/>
    <cellStyle name="_KT (2)_4_Book1_1 2" xfId="523"/>
    <cellStyle name="_KT (2)_4_Book1_1_BC CV 6403 BKHĐT" xfId="524"/>
    <cellStyle name="_KT (2)_4_Book1_1_Bieu mau cong trinh khoi cong moi 3-4" xfId="525"/>
    <cellStyle name="_KT (2)_4_Book1_1_Bieu3ODA" xfId="526"/>
    <cellStyle name="_KT (2)_4_Book1_1_Bieu4HTMT" xfId="527"/>
    <cellStyle name="_KT (2)_4_Book1_1_Book1" xfId="528"/>
    <cellStyle name="_KT (2)_4_Book1_1_Luy ke von ung nam 2011 -Thoa gui ngay 12-8-2012" xfId="529"/>
    <cellStyle name="_KT (2)_4_Book1_2" xfId="530"/>
    <cellStyle name="_KT (2)_4_Book1_2 2" xfId="531"/>
    <cellStyle name="_KT (2)_4_Book1_2_BC CV 6403 BKHĐT" xfId="532"/>
    <cellStyle name="_KT (2)_4_Book1_2_Bieu3ODA" xfId="533"/>
    <cellStyle name="_KT (2)_4_Book1_2_Luy ke von ung nam 2011 -Thoa gui ngay 12-8-2012" xfId="534"/>
    <cellStyle name="_KT (2)_4_Book1_3" xfId="535"/>
    <cellStyle name="_KT (2)_4_Book1_3 2" xfId="536"/>
    <cellStyle name="_KT (2)_4_Book1_BC CV 6403 BKHĐT" xfId="537"/>
    <cellStyle name="_KT (2)_4_Book1_Bieu mau cong trinh khoi cong moi 3-4" xfId="538"/>
    <cellStyle name="_KT (2)_4_Book1_Bieu3ODA" xfId="539"/>
    <cellStyle name="_KT (2)_4_Book1_Bieu4HTMT" xfId="540"/>
    <cellStyle name="_KT (2)_4_Book1_BKH (TPCP) tháng 5.2010_Quang Nam" xfId="541"/>
    <cellStyle name="_KT (2)_4_Book1_bo sung von KCH nam 2010 va Du an tre kho khan" xfId="542"/>
    <cellStyle name="_KT (2)_4_Book1_Book1" xfId="543"/>
    <cellStyle name="_KT (2)_4_Book1_danh muc chuan bi dau tu 2011 ngay 07-6-2011" xfId="544"/>
    <cellStyle name="_KT (2)_4_Book1_Danh muc pbo nguon von XSKT, XDCB nam 2009 chuyen qua nam 2010" xfId="545"/>
    <cellStyle name="_KT (2)_4_Book1_dieu chinh KH 2011 ngay 26-5-2011111" xfId="546"/>
    <cellStyle name="_KT (2)_4_Book1_DS KCH PHAN BO VON NSDP NAM 2010" xfId="547"/>
    <cellStyle name="_KT (2)_4_Book1_giao KH 2011 ngay 10-12-2010" xfId="548"/>
    <cellStyle name="_KT (2)_4_Book1_Luy ke von ung nam 2011 -Thoa gui ngay 12-8-2012" xfId="549"/>
    <cellStyle name="_KT (2)_4_Book1_Tong hop 3 tinh (11_5)-TTH-QN-QT" xfId="550"/>
    <cellStyle name="_KT (2)_4_CAU Khanh Nam(Thi Cong)" xfId="551"/>
    <cellStyle name="_KT (2)_4_ChiHuong_ApGia" xfId="552"/>
    <cellStyle name="_KT (2)_4_CoCauPhi (version 1)" xfId="553"/>
    <cellStyle name="_KT (2)_4_Copy of 05-12  KH trung han 2016-2020 - Liem Thinh edited (1)" xfId="554"/>
    <cellStyle name="_KT (2)_4_danh muc chuan bi dau tu 2011 ngay 07-6-2011" xfId="555"/>
    <cellStyle name="_KT (2)_4_Danh muc pbo nguon von XSKT, XDCB nam 2009 chuyen qua nam 2010" xfId="556"/>
    <cellStyle name="_KT (2)_4_DAU NOI PL-CL TAI PHU LAMHC" xfId="557"/>
    <cellStyle name="_KT (2)_4_dieu chinh KH 2011 ngay 26-5-2011111" xfId="558"/>
    <cellStyle name="_KT (2)_4_DS KCH PHAN BO VON NSDP NAM 2010" xfId="559"/>
    <cellStyle name="_KT (2)_4_DTCDT MR.2N110.HOCMON.TDTOAN.CCUNG" xfId="560"/>
    <cellStyle name="_KT (2)_4_DTDuong dong tien -sua tham tra 2009 - luong 650" xfId="561"/>
    <cellStyle name="_KT (2)_4_DU TRU VAT TU" xfId="562"/>
    <cellStyle name="_KT (2)_4_giao KH 2011 ngay 10-12-2010" xfId="563"/>
    <cellStyle name="_KT (2)_4_GTGT 2003" xfId="564"/>
    <cellStyle name="_KT (2)_4_KE KHAI THUE GTGT 2004" xfId="565"/>
    <cellStyle name="_KT (2)_4_KE KHAI THUE GTGT 2004_BCTC2004" xfId="566"/>
    <cellStyle name="_KT (2)_4_KH TPCP 2016-2020 (tong hop)" xfId="567"/>
    <cellStyle name="_KT (2)_4_KH TPCP vung TNB (03-1-2012)" xfId="568"/>
    <cellStyle name="_KT (2)_4_kien giang 2" xfId="569"/>
    <cellStyle name="_KT (2)_4_Lora-tungchau" xfId="570"/>
    <cellStyle name="_KT (2)_4_Luy ke von ung nam 2011 -Thoa gui ngay 12-8-2012" xfId="571"/>
    <cellStyle name="_KT (2)_4_NhanCong" xfId="572"/>
    <cellStyle name="_KT (2)_4_N-X-T-04" xfId="573"/>
    <cellStyle name="_KT (2)_4_PGIA-phieu tham tra Kho bac" xfId="574"/>
    <cellStyle name="_KT (2)_4_phu luc tong ket tinh hinh TH giai doan 03-10 (ngay 30)" xfId="575"/>
    <cellStyle name="_KT (2)_4_PT02-02" xfId="576"/>
    <cellStyle name="_KT (2)_4_PT02-02_Book1" xfId="577"/>
    <cellStyle name="_KT (2)_4_PT02-03" xfId="578"/>
    <cellStyle name="_KT (2)_4_PT02-03_Book1" xfId="579"/>
    <cellStyle name="_KT (2)_4_Qt-HT3PQ1(CauKho)" xfId="580"/>
    <cellStyle name="_KT (2)_4_quy luong con lai nam 2004" xfId="581"/>
    <cellStyle name="_KT (2)_4_Sheet1" xfId="582"/>
    <cellStyle name="_KT (2)_4_TEL OUT 2004" xfId="583"/>
    <cellStyle name="_KT (2)_4_TG-TH" xfId="584"/>
    <cellStyle name="_KT (2)_4_TG-TH_Book1" xfId="585"/>
    <cellStyle name="_KT (2)_4_TG-TH_DTDuong dong tien -sua tham tra 2009 - luong 650" xfId="586"/>
    <cellStyle name="_KT (2)_4_TG-TH_quy luong con lai nam 2004" xfId="587"/>
    <cellStyle name="_KT (2)_4_THUY DIEN DA KHAI THAM DINH" xfId="5369"/>
    <cellStyle name="_KT (2)_4_TK152-04" xfId="588"/>
    <cellStyle name="_KT (2)_4_Tong hop 3 tinh (11_5)-TTH-QN-QT" xfId="589"/>
    <cellStyle name="_KT (2)_4_ÿÿÿÿÿ" xfId="590"/>
    <cellStyle name="_KT (2)_4_ÿÿÿÿÿ_Bieu mau cong trinh khoi cong moi 3-4" xfId="591"/>
    <cellStyle name="_KT (2)_4_ÿÿÿÿÿ_Bieu3ODA" xfId="592"/>
    <cellStyle name="_KT (2)_4_ÿÿÿÿÿ_Bieu4HTMT" xfId="593"/>
    <cellStyle name="_KT (2)_4_ÿÿÿÿÿ_KH TPCP vung TNB (03-1-2012)" xfId="594"/>
    <cellStyle name="_KT (2)_4_ÿÿÿÿÿ_kien giang 2" xfId="595"/>
    <cellStyle name="_KT (2)_5" xfId="596"/>
    <cellStyle name="_KT (2)_5 2" xfId="597"/>
    <cellStyle name="_KT (2)_5_05-12  KH trung han 2016-2020 - Liem Thinh edited" xfId="598"/>
    <cellStyle name="_KT (2)_5_ApGiaVatTu_cayxanh_latgach" xfId="599"/>
    <cellStyle name="_KT (2)_5_BANG TONG HOP TINH HINH THANH QUYET TOAN (MOI I)" xfId="600"/>
    <cellStyle name="_KT (2)_5_BAO CAO KLCT PT2000" xfId="601"/>
    <cellStyle name="_KT (2)_5_BAO CAO PT2000" xfId="602"/>
    <cellStyle name="_KT (2)_5_BAO CAO PT2000_Book1" xfId="603"/>
    <cellStyle name="_KT (2)_5_Bao cao XDCB 2001 - T11 KH dieu chinh 20-11-THAI" xfId="604"/>
    <cellStyle name="_KT (2)_5_BAO GIA NGAY 24-10-08 (co dam)" xfId="605"/>
    <cellStyle name="_KT (2)_5_BC  NAM 2007" xfId="606"/>
    <cellStyle name="_KT (2)_5_BC CV 6403 BKHĐT" xfId="607"/>
    <cellStyle name="_KT (2)_5_BC NQ11-CP - chinh sua lai" xfId="608"/>
    <cellStyle name="_KT (2)_5_BC NQ11-CP-Quynh sau bieu so3" xfId="609"/>
    <cellStyle name="_KT (2)_5_BC_NQ11-CP_-_Thao_sua_lai" xfId="610"/>
    <cellStyle name="_KT (2)_5_Bieu mau cong trinh khoi cong moi 3-4" xfId="611"/>
    <cellStyle name="_KT (2)_5_Bieu3ODA" xfId="612"/>
    <cellStyle name="_KT (2)_5_Bieu3ODA_1" xfId="613"/>
    <cellStyle name="_KT (2)_5_Bieu4HTMT" xfId="614"/>
    <cellStyle name="_KT (2)_5_BKH (TPCP) tháng 5.2010_Quang Nam" xfId="615"/>
    <cellStyle name="_KT (2)_5_bo sung von KCH nam 2010 va Du an tre kho khan" xfId="616"/>
    <cellStyle name="_KT (2)_5_Book1" xfId="617"/>
    <cellStyle name="_KT (2)_5_Book1 2" xfId="618"/>
    <cellStyle name="_KT (2)_5_Book1_1" xfId="619"/>
    <cellStyle name="_KT (2)_5_Book1_1 2" xfId="620"/>
    <cellStyle name="_KT (2)_5_Book1_1_BC CV 6403 BKHĐT" xfId="621"/>
    <cellStyle name="_KT (2)_5_Book1_1_Bieu mau cong trinh khoi cong moi 3-4" xfId="622"/>
    <cellStyle name="_KT (2)_5_Book1_1_Bieu3ODA" xfId="623"/>
    <cellStyle name="_KT (2)_5_Book1_1_Bieu4HTMT" xfId="624"/>
    <cellStyle name="_KT (2)_5_Book1_1_Book1" xfId="625"/>
    <cellStyle name="_KT (2)_5_Book1_1_Luy ke von ung nam 2011 -Thoa gui ngay 12-8-2012" xfId="626"/>
    <cellStyle name="_KT (2)_5_Book1_2" xfId="627"/>
    <cellStyle name="_KT (2)_5_Book1_2 2" xfId="628"/>
    <cellStyle name="_KT (2)_5_Book1_2_BC CV 6403 BKHĐT" xfId="629"/>
    <cellStyle name="_KT (2)_5_Book1_2_Bieu3ODA" xfId="630"/>
    <cellStyle name="_KT (2)_5_Book1_2_Luy ke von ung nam 2011 -Thoa gui ngay 12-8-2012" xfId="631"/>
    <cellStyle name="_KT (2)_5_Book1_3" xfId="632"/>
    <cellStyle name="_KT (2)_5_Book1_BC CV 6403 BKHĐT" xfId="633"/>
    <cellStyle name="_KT (2)_5_Book1_BC-QT-WB-dthao" xfId="634"/>
    <cellStyle name="_KT (2)_5_Book1_Bieu mau cong trinh khoi cong moi 3-4" xfId="635"/>
    <cellStyle name="_KT (2)_5_Book1_Bieu3ODA" xfId="636"/>
    <cellStyle name="_KT (2)_5_Book1_Bieu4HTMT" xfId="637"/>
    <cellStyle name="_KT (2)_5_Book1_BKH (TPCP) tháng 5.2010_Quang Nam" xfId="638"/>
    <cellStyle name="_KT (2)_5_Book1_bo sung von KCH nam 2010 va Du an tre kho khan" xfId="639"/>
    <cellStyle name="_KT (2)_5_Book1_Book1" xfId="640"/>
    <cellStyle name="_KT (2)_5_Book1_danh muc chuan bi dau tu 2011 ngay 07-6-2011" xfId="641"/>
    <cellStyle name="_KT (2)_5_Book1_Danh muc pbo nguon von XSKT, XDCB nam 2009 chuyen qua nam 2010" xfId="642"/>
    <cellStyle name="_KT (2)_5_Book1_dieu chinh KH 2011 ngay 26-5-2011111" xfId="643"/>
    <cellStyle name="_KT (2)_5_Book1_DS KCH PHAN BO VON NSDP NAM 2010" xfId="644"/>
    <cellStyle name="_KT (2)_5_Book1_giao KH 2011 ngay 10-12-2010" xfId="645"/>
    <cellStyle name="_KT (2)_5_Book1_Luy ke von ung nam 2011 -Thoa gui ngay 12-8-2012" xfId="646"/>
    <cellStyle name="_KT (2)_5_Book1_Tong hop 3 tinh (11_5)-TTH-QN-QT" xfId="647"/>
    <cellStyle name="_KT (2)_5_CAU Khanh Nam(Thi Cong)" xfId="648"/>
    <cellStyle name="_KT (2)_5_ChiHuong_ApGia" xfId="649"/>
    <cellStyle name="_KT (2)_5_CoCauPhi (version 1)" xfId="650"/>
    <cellStyle name="_KT (2)_5_Copy of 05-12  KH trung han 2016-2020 - Liem Thinh edited (1)" xfId="651"/>
    <cellStyle name="_KT (2)_5_danh muc chuan bi dau tu 2011 ngay 07-6-2011" xfId="652"/>
    <cellStyle name="_KT (2)_5_Danh muc pbo nguon von XSKT, XDCB nam 2009 chuyen qua nam 2010" xfId="653"/>
    <cellStyle name="_KT (2)_5_DAU NOI PL-CL TAI PHU LAMHC" xfId="654"/>
    <cellStyle name="_KT (2)_5_dieu chinh KH 2011 ngay 26-5-2011111" xfId="655"/>
    <cellStyle name="_KT (2)_5_DS KCH PHAN BO VON NSDP NAM 2010" xfId="656"/>
    <cellStyle name="_KT (2)_5_DTCDT MR.2N110.HOCMON.TDTOAN.CCUNG" xfId="657"/>
    <cellStyle name="_KT (2)_5_DTDuong dong tien -sua tham tra 2009 - luong 650" xfId="658"/>
    <cellStyle name="_KT (2)_5_DU TRU VAT TU" xfId="659"/>
    <cellStyle name="_KT (2)_5_giao KH 2011 ngay 10-12-2010" xfId="660"/>
    <cellStyle name="_KT (2)_5_GTGT 2003" xfId="661"/>
    <cellStyle name="_KT (2)_5_KE KHAI THUE GTGT 2004" xfId="662"/>
    <cellStyle name="_KT (2)_5_KE KHAI THUE GTGT 2004_BCTC2004" xfId="663"/>
    <cellStyle name="_KT (2)_5_KH TPCP 2016-2020 (tong hop)" xfId="664"/>
    <cellStyle name="_KT (2)_5_KH TPCP vung TNB (03-1-2012)" xfId="665"/>
    <cellStyle name="_KT (2)_5_kien giang 2" xfId="666"/>
    <cellStyle name="_KT (2)_5_Lora-tungchau" xfId="667"/>
    <cellStyle name="_KT (2)_5_Luy ke von ung nam 2011 -Thoa gui ngay 12-8-2012" xfId="668"/>
    <cellStyle name="_KT (2)_5_NhanCong" xfId="669"/>
    <cellStyle name="_KT (2)_5_N-X-T-04" xfId="670"/>
    <cellStyle name="_KT (2)_5_PGIA-phieu tham tra Kho bac" xfId="671"/>
    <cellStyle name="_KT (2)_5_phu luc tong ket tinh hinh TH giai doan 03-10 (ngay 30)" xfId="672"/>
    <cellStyle name="_KT (2)_5_PT02-02" xfId="673"/>
    <cellStyle name="_KT (2)_5_PT02-02_Book1" xfId="674"/>
    <cellStyle name="_KT (2)_5_PT02-03" xfId="675"/>
    <cellStyle name="_KT (2)_5_PT02-03_Book1" xfId="676"/>
    <cellStyle name="_KT (2)_5_Qt-HT3PQ1(CauKho)" xfId="677"/>
    <cellStyle name="_KT (2)_5_Sheet1" xfId="678"/>
    <cellStyle name="_KT (2)_5_TEL OUT 2004" xfId="679"/>
    <cellStyle name="_KT (2)_5_THUY DIEN DA KHAI THAM DINH" xfId="5370"/>
    <cellStyle name="_KT (2)_5_TK152-04" xfId="680"/>
    <cellStyle name="_KT (2)_5_Tong hop 3 tinh (11_5)-TTH-QN-QT" xfId="681"/>
    <cellStyle name="_KT (2)_5_ÿÿÿÿÿ" xfId="682"/>
    <cellStyle name="_KT (2)_5_ÿÿÿÿÿ_Bieu mau cong trinh khoi cong moi 3-4" xfId="683"/>
    <cellStyle name="_KT (2)_5_ÿÿÿÿÿ_Bieu3ODA" xfId="684"/>
    <cellStyle name="_KT (2)_5_ÿÿÿÿÿ_Bieu4HTMT" xfId="685"/>
    <cellStyle name="_KT (2)_5_ÿÿÿÿÿ_KH TPCP vung TNB (03-1-2012)" xfId="686"/>
    <cellStyle name="_KT (2)_5_ÿÿÿÿÿ_kien giang 2" xfId="687"/>
    <cellStyle name="_KT (2)_BC  NAM 2007" xfId="688"/>
    <cellStyle name="_KT (2)_Bieu mau cong trinh khoi cong moi 3-4" xfId="689"/>
    <cellStyle name="_KT (2)_Bieu3ODA" xfId="690"/>
    <cellStyle name="_KT (2)_Bieu3ODA_1" xfId="691"/>
    <cellStyle name="_KT (2)_Bieu4HTMT" xfId="692"/>
    <cellStyle name="_KT (2)_bo sung von KCH nam 2010 va Du an tre kho khan" xfId="693"/>
    <cellStyle name="_KT (2)_Book1" xfId="694"/>
    <cellStyle name="_KT (2)_Book1 2" xfId="695"/>
    <cellStyle name="_KT (2)_Book1_1" xfId="5371"/>
    <cellStyle name="_KT (2)_Book1_BC-QT-WB-dthao" xfId="696"/>
    <cellStyle name="_KT (2)_Book1_BC-QT-WB-dthao_05-12  KH trung han 2016-2020 - Liem Thinh edited" xfId="697"/>
    <cellStyle name="_KT (2)_Book1_BC-QT-WB-dthao_Copy of 05-12  KH trung han 2016-2020 - Liem Thinh edited (1)" xfId="698"/>
    <cellStyle name="_KT (2)_Book1_BC-QT-WB-dthao_KH TPCP 2016-2020 (tong hop)" xfId="699"/>
    <cellStyle name="_KT (2)_Book1_KH TPCP vung TNB (03-1-2012)" xfId="700"/>
    <cellStyle name="_KT (2)_Book1_kien giang 2" xfId="701"/>
    <cellStyle name="_KT (2)_Copy of 05-12  KH trung han 2016-2020 - Liem Thinh edited (1)" xfId="702"/>
    <cellStyle name="_KT (2)_danh muc chuan bi dau tu 2011 ngay 07-6-2011" xfId="703"/>
    <cellStyle name="_KT (2)_Danh muc pbo nguon von XSKT, XDCB nam 2009 chuyen qua nam 2010" xfId="704"/>
    <cellStyle name="_KT (2)_dieu chinh KH 2011 ngay 26-5-2011111" xfId="705"/>
    <cellStyle name="_KT (2)_DS KCH PHAN BO VON NSDP NAM 2010" xfId="706"/>
    <cellStyle name="_KT (2)_giao KH 2011 ngay 10-12-2010" xfId="707"/>
    <cellStyle name="_KT (2)_GTGT 2003" xfId="708"/>
    <cellStyle name="_KT (2)_KE KHAI THUE GTGT 2004" xfId="709"/>
    <cellStyle name="_KT (2)_KE KHAI THUE GTGT 2004_BCTC2004" xfId="710"/>
    <cellStyle name="_KT (2)_KH TPCP 2016-2020 (tong hop)" xfId="711"/>
    <cellStyle name="_KT (2)_KH TPCP vung TNB (03-1-2012)" xfId="712"/>
    <cellStyle name="_KT (2)_kien giang 2" xfId="713"/>
    <cellStyle name="_KT (2)_Lora-tungchau" xfId="714"/>
    <cellStyle name="_KT (2)_Lora-tungchau 2" xfId="715"/>
    <cellStyle name="_KT (2)_Lora-tungchau_05-12  KH trung han 2016-2020 - Liem Thinh edited" xfId="716"/>
    <cellStyle name="_KT (2)_Lora-tungchau_Copy of 05-12  KH trung han 2016-2020 - Liem Thinh edited (1)" xfId="717"/>
    <cellStyle name="_KT (2)_Lora-tungchau_KH TPCP 2016-2020 (tong hop)" xfId="718"/>
    <cellStyle name="_KT (2)_N-X-T-04" xfId="719"/>
    <cellStyle name="_KT (2)_PERSONAL" xfId="720"/>
    <cellStyle name="_KT (2)_PERSONAL_BC CV 6403 BKHĐT" xfId="721"/>
    <cellStyle name="_KT (2)_PERSONAL_Bieu mau cong trinh khoi cong moi 3-4" xfId="722"/>
    <cellStyle name="_KT (2)_PERSONAL_Bieu3ODA" xfId="723"/>
    <cellStyle name="_KT (2)_PERSONAL_Bieu4HTMT" xfId="724"/>
    <cellStyle name="_KT (2)_PERSONAL_Book1" xfId="725"/>
    <cellStyle name="_KT (2)_PERSONAL_Book1 2" xfId="726"/>
    <cellStyle name="_KT (2)_PERSONAL_HTQ.8 GD1" xfId="727"/>
    <cellStyle name="_KT (2)_PERSONAL_HTQ.8 GD1_05-12  KH trung han 2016-2020 - Liem Thinh edited" xfId="728"/>
    <cellStyle name="_KT (2)_PERSONAL_HTQ.8 GD1_Copy of 05-12  KH trung han 2016-2020 - Liem Thinh edited (1)" xfId="729"/>
    <cellStyle name="_KT (2)_PERSONAL_HTQ.8 GD1_KH TPCP 2016-2020 (tong hop)" xfId="730"/>
    <cellStyle name="_KT (2)_PERSONAL_Luy ke von ung nam 2011 -Thoa gui ngay 12-8-2012" xfId="731"/>
    <cellStyle name="_KT (2)_PERSONAL_Tong hop KHCB 2001" xfId="732"/>
    <cellStyle name="_KT (2)_Qt-HT3PQ1(CauKho)" xfId="733"/>
    <cellStyle name="_KT (2)_quy luong con lai nam 2004" xfId="734"/>
    <cellStyle name="_KT (2)_TG-TH" xfId="735"/>
    <cellStyle name="_KT (2)_THUY DIEN DA KHAI THAM DINH" xfId="5372"/>
    <cellStyle name="_KT (2)_TK152-04" xfId="736"/>
    <cellStyle name="_KT (2)_ÿÿÿÿÿ" xfId="737"/>
    <cellStyle name="_KT (2)_ÿÿÿÿÿ_KH TPCP vung TNB (03-1-2012)" xfId="738"/>
    <cellStyle name="_KT (2)_ÿÿÿÿÿ_kien giang 2" xfId="739"/>
    <cellStyle name="_KT_TG" xfId="740"/>
    <cellStyle name="_KT_TG_1" xfId="741"/>
    <cellStyle name="_KT_TG_1 2" xfId="742"/>
    <cellStyle name="_KT_TG_1_05-12  KH trung han 2016-2020 - Liem Thinh edited" xfId="743"/>
    <cellStyle name="_KT_TG_1_ApGiaVatTu_cayxanh_latgach" xfId="744"/>
    <cellStyle name="_KT_TG_1_BANG TONG HOP TINH HINH THANH QUYET TOAN (MOI I)" xfId="745"/>
    <cellStyle name="_KT_TG_1_BAO CAO KLCT PT2000" xfId="746"/>
    <cellStyle name="_KT_TG_1_BAO CAO PT2000" xfId="747"/>
    <cellStyle name="_KT_TG_1_BAO CAO PT2000_Book1" xfId="748"/>
    <cellStyle name="_KT_TG_1_Bao cao XDCB 2001 - T11 KH dieu chinh 20-11-THAI" xfId="749"/>
    <cellStyle name="_KT_TG_1_BAO GIA NGAY 24-10-08 (co dam)" xfId="750"/>
    <cellStyle name="_KT_TG_1_BC  NAM 2007" xfId="751"/>
    <cellStyle name="_KT_TG_1_BC CV 6403 BKHĐT" xfId="752"/>
    <cellStyle name="_KT_TG_1_BC NQ11-CP - chinh sua lai" xfId="753"/>
    <cellStyle name="_KT_TG_1_BC NQ11-CP-Quynh sau bieu so3" xfId="754"/>
    <cellStyle name="_KT_TG_1_BC_NQ11-CP_-_Thao_sua_lai" xfId="755"/>
    <cellStyle name="_KT_TG_1_Bieu mau cong trinh khoi cong moi 3-4" xfId="756"/>
    <cellStyle name="_KT_TG_1_Bieu3ODA" xfId="757"/>
    <cellStyle name="_KT_TG_1_Bieu3ODA_1" xfId="758"/>
    <cellStyle name="_KT_TG_1_Bieu4HTMT" xfId="759"/>
    <cellStyle name="_KT_TG_1_BKH (TPCP) tháng 5.2010_Quang Nam" xfId="760"/>
    <cellStyle name="_KT_TG_1_bo sung von KCH nam 2010 va Du an tre kho khan" xfId="761"/>
    <cellStyle name="_KT_TG_1_Book1" xfId="762"/>
    <cellStyle name="_KT_TG_1_Book1 2" xfId="763"/>
    <cellStyle name="_KT_TG_1_Book1_1" xfId="764"/>
    <cellStyle name="_KT_TG_1_Book1_1 2" xfId="765"/>
    <cellStyle name="_KT_TG_1_Book1_1_BC CV 6403 BKHĐT" xfId="766"/>
    <cellStyle name="_KT_TG_1_Book1_1_Bieu mau cong trinh khoi cong moi 3-4" xfId="767"/>
    <cellStyle name="_KT_TG_1_Book1_1_Bieu3ODA" xfId="768"/>
    <cellStyle name="_KT_TG_1_Book1_1_Bieu4HTMT" xfId="769"/>
    <cellStyle name="_KT_TG_1_Book1_1_Book1" xfId="770"/>
    <cellStyle name="_KT_TG_1_Book1_1_Luy ke von ung nam 2011 -Thoa gui ngay 12-8-2012" xfId="771"/>
    <cellStyle name="_KT_TG_1_Book1_2" xfId="772"/>
    <cellStyle name="_KT_TG_1_Book1_2 2" xfId="773"/>
    <cellStyle name="_KT_TG_1_Book1_2_BC CV 6403 BKHĐT" xfId="774"/>
    <cellStyle name="_KT_TG_1_Book1_2_Bieu3ODA" xfId="775"/>
    <cellStyle name="_KT_TG_1_Book1_2_Luy ke von ung nam 2011 -Thoa gui ngay 12-8-2012" xfId="776"/>
    <cellStyle name="_KT_TG_1_Book1_3" xfId="777"/>
    <cellStyle name="_KT_TG_1_Book1_BC CV 6403 BKHĐT" xfId="778"/>
    <cellStyle name="_KT_TG_1_Book1_BC-QT-WB-dthao" xfId="779"/>
    <cellStyle name="_KT_TG_1_Book1_Bieu mau cong trinh khoi cong moi 3-4" xfId="780"/>
    <cellStyle name="_KT_TG_1_Book1_Bieu3ODA" xfId="781"/>
    <cellStyle name="_KT_TG_1_Book1_Bieu4HTMT" xfId="782"/>
    <cellStyle name="_KT_TG_1_Book1_BKH (TPCP) tháng 5.2010_Quang Nam" xfId="783"/>
    <cellStyle name="_KT_TG_1_Book1_bo sung von KCH nam 2010 va Du an tre kho khan" xfId="784"/>
    <cellStyle name="_KT_TG_1_Book1_Book1" xfId="785"/>
    <cellStyle name="_KT_TG_1_Book1_danh muc chuan bi dau tu 2011 ngay 07-6-2011" xfId="786"/>
    <cellStyle name="_KT_TG_1_Book1_Danh muc pbo nguon von XSKT, XDCB nam 2009 chuyen qua nam 2010" xfId="787"/>
    <cellStyle name="_KT_TG_1_Book1_dieu chinh KH 2011 ngay 26-5-2011111" xfId="788"/>
    <cellStyle name="_KT_TG_1_Book1_DS KCH PHAN BO VON NSDP NAM 2010" xfId="789"/>
    <cellStyle name="_KT_TG_1_Book1_giao KH 2011 ngay 10-12-2010" xfId="790"/>
    <cellStyle name="_KT_TG_1_Book1_Luy ke von ung nam 2011 -Thoa gui ngay 12-8-2012" xfId="791"/>
    <cellStyle name="_KT_TG_1_Book1_Tong hop 3 tinh (11_5)-TTH-QN-QT" xfId="792"/>
    <cellStyle name="_KT_TG_1_CAU Khanh Nam(Thi Cong)" xfId="793"/>
    <cellStyle name="_KT_TG_1_ChiHuong_ApGia" xfId="794"/>
    <cellStyle name="_KT_TG_1_CoCauPhi (version 1)" xfId="795"/>
    <cellStyle name="_KT_TG_1_Copy of 05-12  KH trung han 2016-2020 - Liem Thinh edited (1)" xfId="796"/>
    <cellStyle name="_KT_TG_1_danh muc chuan bi dau tu 2011 ngay 07-6-2011" xfId="797"/>
    <cellStyle name="_KT_TG_1_Danh muc pbo nguon von XSKT, XDCB nam 2009 chuyen qua nam 2010" xfId="798"/>
    <cellStyle name="_KT_TG_1_DAU NOI PL-CL TAI PHU LAMHC" xfId="799"/>
    <cellStyle name="_KT_TG_1_dieu chinh KH 2011 ngay 26-5-2011111" xfId="800"/>
    <cellStyle name="_KT_TG_1_DS KCH PHAN BO VON NSDP NAM 2010" xfId="801"/>
    <cellStyle name="_KT_TG_1_DTCDT MR.2N110.HOCMON.TDTOAN.CCUNG" xfId="802"/>
    <cellStyle name="_KT_TG_1_DTDuong dong tien -sua tham tra 2009 - luong 650" xfId="803"/>
    <cellStyle name="_KT_TG_1_DU TRU VAT TU" xfId="804"/>
    <cellStyle name="_KT_TG_1_giao KH 2011 ngay 10-12-2010" xfId="805"/>
    <cellStyle name="_KT_TG_1_GTGT 2003" xfId="806"/>
    <cellStyle name="_KT_TG_1_KE KHAI THUE GTGT 2004" xfId="807"/>
    <cellStyle name="_KT_TG_1_KE KHAI THUE GTGT 2004_BCTC2004" xfId="808"/>
    <cellStyle name="_KT_TG_1_KH TPCP 2016-2020 (tong hop)" xfId="809"/>
    <cellStyle name="_KT_TG_1_KH TPCP vung TNB (03-1-2012)" xfId="810"/>
    <cellStyle name="_KT_TG_1_kien giang 2" xfId="811"/>
    <cellStyle name="_KT_TG_1_Lora-tungchau" xfId="812"/>
    <cellStyle name="_KT_TG_1_Luy ke von ung nam 2011 -Thoa gui ngay 12-8-2012" xfId="813"/>
    <cellStyle name="_KT_TG_1_NhanCong" xfId="814"/>
    <cellStyle name="_KT_TG_1_N-X-T-04" xfId="815"/>
    <cellStyle name="_KT_TG_1_PGIA-phieu tham tra Kho bac" xfId="816"/>
    <cellStyle name="_KT_TG_1_phu luc tong ket tinh hinh TH giai doan 03-10 (ngay 30)" xfId="817"/>
    <cellStyle name="_KT_TG_1_PT02-02" xfId="818"/>
    <cellStyle name="_KT_TG_1_PT02-02_Book1" xfId="819"/>
    <cellStyle name="_KT_TG_1_PT02-03" xfId="820"/>
    <cellStyle name="_KT_TG_1_PT02-03_Book1" xfId="821"/>
    <cellStyle name="_KT_TG_1_Qt-HT3PQ1(CauKho)" xfId="822"/>
    <cellStyle name="_KT_TG_1_Sheet1" xfId="823"/>
    <cellStyle name="_KT_TG_1_TEL OUT 2004" xfId="824"/>
    <cellStyle name="_KT_TG_1_THUY DIEN DA KHAI THAM DINH" xfId="5373"/>
    <cellStyle name="_KT_TG_1_TK152-04" xfId="825"/>
    <cellStyle name="_KT_TG_1_Tong hop 3 tinh (11_5)-TTH-QN-QT" xfId="826"/>
    <cellStyle name="_KT_TG_1_ÿÿÿÿÿ" xfId="827"/>
    <cellStyle name="_KT_TG_1_ÿÿÿÿÿ_Bieu mau cong trinh khoi cong moi 3-4" xfId="828"/>
    <cellStyle name="_KT_TG_1_ÿÿÿÿÿ_Bieu3ODA" xfId="829"/>
    <cellStyle name="_KT_TG_1_ÿÿÿÿÿ_Bieu4HTMT" xfId="830"/>
    <cellStyle name="_KT_TG_1_ÿÿÿÿÿ_KH TPCP vung TNB (03-1-2012)" xfId="831"/>
    <cellStyle name="_KT_TG_1_ÿÿÿÿÿ_kien giang 2" xfId="832"/>
    <cellStyle name="_KT_TG_2" xfId="833"/>
    <cellStyle name="_KT_TG_2 2" xfId="834"/>
    <cellStyle name="_KT_TG_2_05-12  KH trung han 2016-2020 - Liem Thinh edited" xfId="835"/>
    <cellStyle name="_KT_TG_2_ApGiaVatTu_cayxanh_latgach" xfId="836"/>
    <cellStyle name="_KT_TG_2_BANG TONG HOP TINH HINH THANH QUYET TOAN (MOI I)" xfId="837"/>
    <cellStyle name="_KT_TG_2_BAO CAO KLCT PT2000" xfId="838"/>
    <cellStyle name="_KT_TG_2_BAO CAO PT2000" xfId="839"/>
    <cellStyle name="_KT_TG_2_BAO CAO PT2000_Book1" xfId="840"/>
    <cellStyle name="_KT_TG_2_Bao cao XDCB 2001 - T11 KH dieu chinh 20-11-THAI" xfId="841"/>
    <cellStyle name="_KT_TG_2_BAO GIA NGAY 24-10-08 (co dam)" xfId="842"/>
    <cellStyle name="_KT_TG_2_BC  NAM 2007" xfId="843"/>
    <cellStyle name="_KT_TG_2_BC CV 6403 BKHĐT" xfId="844"/>
    <cellStyle name="_KT_TG_2_BC NQ11-CP - chinh sua lai" xfId="845"/>
    <cellStyle name="_KT_TG_2_BC NQ11-CP-Quynh sau bieu so3" xfId="846"/>
    <cellStyle name="_KT_TG_2_BC_NQ11-CP_-_Thao_sua_lai" xfId="847"/>
    <cellStyle name="_KT_TG_2_Bieu mau cong trinh khoi cong moi 3-4" xfId="848"/>
    <cellStyle name="_KT_TG_2_Bieu3ODA" xfId="849"/>
    <cellStyle name="_KT_TG_2_Bieu3ODA_1" xfId="850"/>
    <cellStyle name="_KT_TG_2_Bieu4HTMT" xfId="851"/>
    <cellStyle name="_KT_TG_2_BKH (TPCP) tháng 5.2010_Quang Nam" xfId="852"/>
    <cellStyle name="_KT_TG_2_bo sung von KCH nam 2010 va Du an tre kho khan" xfId="853"/>
    <cellStyle name="_KT_TG_2_Book1" xfId="854"/>
    <cellStyle name="_KT_TG_2_Book1 2" xfId="855"/>
    <cellStyle name="_KT_TG_2_Book1_1" xfId="856"/>
    <cellStyle name="_KT_TG_2_Book1_1 2" xfId="857"/>
    <cellStyle name="_KT_TG_2_Book1_1_BC CV 6403 BKHĐT" xfId="858"/>
    <cellStyle name="_KT_TG_2_Book1_1_Bieu mau cong trinh khoi cong moi 3-4" xfId="859"/>
    <cellStyle name="_KT_TG_2_Book1_1_Bieu3ODA" xfId="860"/>
    <cellStyle name="_KT_TG_2_Book1_1_Bieu4HTMT" xfId="861"/>
    <cellStyle name="_KT_TG_2_Book1_1_Book1" xfId="862"/>
    <cellStyle name="_KT_TG_2_Book1_1_Luy ke von ung nam 2011 -Thoa gui ngay 12-8-2012" xfId="863"/>
    <cellStyle name="_KT_TG_2_Book1_2" xfId="864"/>
    <cellStyle name="_KT_TG_2_Book1_2 2" xfId="865"/>
    <cellStyle name="_KT_TG_2_Book1_2_BC CV 6403 BKHĐT" xfId="866"/>
    <cellStyle name="_KT_TG_2_Book1_2_Bieu3ODA" xfId="867"/>
    <cellStyle name="_KT_TG_2_Book1_2_Luy ke von ung nam 2011 -Thoa gui ngay 12-8-2012" xfId="868"/>
    <cellStyle name="_KT_TG_2_Book1_3" xfId="869"/>
    <cellStyle name="_KT_TG_2_Book1_3 2" xfId="870"/>
    <cellStyle name="_KT_TG_2_Book1_BC CV 6403 BKHĐT" xfId="871"/>
    <cellStyle name="_KT_TG_2_Book1_Bieu mau cong trinh khoi cong moi 3-4" xfId="872"/>
    <cellStyle name="_KT_TG_2_Book1_Bieu3ODA" xfId="873"/>
    <cellStyle name="_KT_TG_2_Book1_Bieu4HTMT" xfId="874"/>
    <cellStyle name="_KT_TG_2_Book1_BKH (TPCP) tháng 5.2010_Quang Nam" xfId="875"/>
    <cellStyle name="_KT_TG_2_Book1_bo sung von KCH nam 2010 va Du an tre kho khan" xfId="876"/>
    <cellStyle name="_KT_TG_2_Book1_Book1" xfId="877"/>
    <cellStyle name="_KT_TG_2_Book1_danh muc chuan bi dau tu 2011 ngay 07-6-2011" xfId="878"/>
    <cellStyle name="_KT_TG_2_Book1_Danh muc pbo nguon von XSKT, XDCB nam 2009 chuyen qua nam 2010" xfId="879"/>
    <cellStyle name="_KT_TG_2_Book1_dieu chinh KH 2011 ngay 26-5-2011111" xfId="880"/>
    <cellStyle name="_KT_TG_2_Book1_DS KCH PHAN BO VON NSDP NAM 2010" xfId="881"/>
    <cellStyle name="_KT_TG_2_Book1_giao KH 2011 ngay 10-12-2010" xfId="882"/>
    <cellStyle name="_KT_TG_2_Book1_Luy ke von ung nam 2011 -Thoa gui ngay 12-8-2012" xfId="883"/>
    <cellStyle name="_KT_TG_2_Book1_Tong hop 3 tinh (11_5)-TTH-QN-QT" xfId="884"/>
    <cellStyle name="_KT_TG_2_CAU Khanh Nam(Thi Cong)" xfId="885"/>
    <cellStyle name="_KT_TG_2_ChiHuong_ApGia" xfId="886"/>
    <cellStyle name="_KT_TG_2_CoCauPhi (version 1)" xfId="887"/>
    <cellStyle name="_KT_TG_2_Copy of 05-12  KH trung han 2016-2020 - Liem Thinh edited (1)" xfId="888"/>
    <cellStyle name="_KT_TG_2_danh muc chuan bi dau tu 2011 ngay 07-6-2011" xfId="889"/>
    <cellStyle name="_KT_TG_2_Danh muc pbo nguon von XSKT, XDCB nam 2009 chuyen qua nam 2010" xfId="890"/>
    <cellStyle name="_KT_TG_2_DAU NOI PL-CL TAI PHU LAMHC" xfId="891"/>
    <cellStyle name="_KT_TG_2_dieu chinh KH 2011 ngay 26-5-2011111" xfId="892"/>
    <cellStyle name="_KT_TG_2_DS KCH PHAN BO VON NSDP NAM 2010" xfId="893"/>
    <cellStyle name="_KT_TG_2_DTCDT MR.2N110.HOCMON.TDTOAN.CCUNG" xfId="894"/>
    <cellStyle name="_KT_TG_2_DTDuong dong tien -sua tham tra 2009 - luong 650" xfId="895"/>
    <cellStyle name="_KT_TG_2_DU TRU VAT TU" xfId="896"/>
    <cellStyle name="_KT_TG_2_giao KH 2011 ngay 10-12-2010" xfId="897"/>
    <cellStyle name="_KT_TG_2_GTGT 2003" xfId="898"/>
    <cellStyle name="_KT_TG_2_KE KHAI THUE GTGT 2004" xfId="899"/>
    <cellStyle name="_KT_TG_2_KE KHAI THUE GTGT 2004_BCTC2004" xfId="900"/>
    <cellStyle name="_KT_TG_2_KH TPCP 2016-2020 (tong hop)" xfId="901"/>
    <cellStyle name="_KT_TG_2_KH TPCP vung TNB (03-1-2012)" xfId="902"/>
    <cellStyle name="_KT_TG_2_kien giang 2" xfId="903"/>
    <cellStyle name="_KT_TG_2_Lora-tungchau" xfId="904"/>
    <cellStyle name="_KT_TG_2_Luy ke von ung nam 2011 -Thoa gui ngay 12-8-2012" xfId="905"/>
    <cellStyle name="_KT_TG_2_NhanCong" xfId="906"/>
    <cellStyle name="_KT_TG_2_N-X-T-04" xfId="907"/>
    <cellStyle name="_KT_TG_2_PGIA-phieu tham tra Kho bac" xfId="908"/>
    <cellStyle name="_KT_TG_2_phu luc tong ket tinh hinh TH giai doan 03-10 (ngay 30)" xfId="909"/>
    <cellStyle name="_KT_TG_2_PT02-02" xfId="910"/>
    <cellStyle name="_KT_TG_2_PT02-02_Book1" xfId="911"/>
    <cellStyle name="_KT_TG_2_PT02-03" xfId="912"/>
    <cellStyle name="_KT_TG_2_PT02-03_Book1" xfId="913"/>
    <cellStyle name="_KT_TG_2_Qt-HT3PQ1(CauKho)" xfId="914"/>
    <cellStyle name="_KT_TG_2_quy luong con lai nam 2004" xfId="915"/>
    <cellStyle name="_KT_TG_2_Sheet1" xfId="916"/>
    <cellStyle name="_KT_TG_2_TEL OUT 2004" xfId="917"/>
    <cellStyle name="_KT_TG_2_THUY DIEN DA KHAI THAM DINH" xfId="5374"/>
    <cellStyle name="_KT_TG_2_TK152-04" xfId="918"/>
    <cellStyle name="_KT_TG_2_Tong hop 3 tinh (11_5)-TTH-QN-QT" xfId="919"/>
    <cellStyle name="_KT_TG_2_ÿÿÿÿÿ" xfId="920"/>
    <cellStyle name="_KT_TG_2_ÿÿÿÿÿ_Bieu mau cong trinh khoi cong moi 3-4" xfId="921"/>
    <cellStyle name="_KT_TG_2_ÿÿÿÿÿ_Bieu3ODA" xfId="922"/>
    <cellStyle name="_KT_TG_2_ÿÿÿÿÿ_Bieu4HTMT" xfId="923"/>
    <cellStyle name="_KT_TG_2_ÿÿÿÿÿ_KH TPCP vung TNB (03-1-2012)" xfId="924"/>
    <cellStyle name="_KT_TG_2_ÿÿÿÿÿ_kien giang 2" xfId="925"/>
    <cellStyle name="_KT_TG_3" xfId="926"/>
    <cellStyle name="_KT_TG_4" xfId="927"/>
    <cellStyle name="_KT_TG_4 2" xfId="928"/>
    <cellStyle name="_KT_TG_4_05-12  KH trung han 2016-2020 - Liem Thinh edited" xfId="929"/>
    <cellStyle name="_KT_TG_4_Copy of 05-12  KH trung han 2016-2020 - Liem Thinh edited (1)" xfId="930"/>
    <cellStyle name="_KT_TG_4_KH TPCP 2016-2020 (tong hop)" xfId="931"/>
    <cellStyle name="_KT_TG_4_Lora-tungchau" xfId="932"/>
    <cellStyle name="_KT_TG_4_Lora-tungchau 2" xfId="933"/>
    <cellStyle name="_KT_TG_4_Lora-tungchau_05-12  KH trung han 2016-2020 - Liem Thinh edited" xfId="934"/>
    <cellStyle name="_KT_TG_4_Lora-tungchau_Copy of 05-12  KH trung han 2016-2020 - Liem Thinh edited (1)" xfId="935"/>
    <cellStyle name="_KT_TG_4_Lora-tungchau_KH TPCP 2016-2020 (tong hop)" xfId="936"/>
    <cellStyle name="_KT_TG_4_Qt-HT3PQ1(CauKho)" xfId="937"/>
    <cellStyle name="_KT_TG_4_quy luong con lai nam 2004" xfId="938"/>
    <cellStyle name="_KT_TG_Book1" xfId="939"/>
    <cellStyle name="_KT_TG_DTDuong dong tien -sua tham tra 2009 - luong 650" xfId="940"/>
    <cellStyle name="_KT_TG_quy luong con lai nam 2004" xfId="941"/>
    <cellStyle name="_Lora-tungchau" xfId="942"/>
    <cellStyle name="_Lora-tungchau 2" xfId="943"/>
    <cellStyle name="_Lora-tungchau_05-12  KH trung han 2016-2020 - Liem Thinh edited" xfId="944"/>
    <cellStyle name="_Lora-tungchau_Copy of 05-12  KH trung han 2016-2020 - Liem Thinh edited (1)" xfId="945"/>
    <cellStyle name="_Lora-tungchau_KH TPCP 2016-2020 (tong hop)" xfId="946"/>
    <cellStyle name="_Luy ke von ung nam 2011 -Thoa gui ngay 12-8-2012" xfId="947"/>
    <cellStyle name="_mau so 3" xfId="948"/>
    <cellStyle name="_MauThanTKKT-goi7-DonGia2143(vl t7)" xfId="949"/>
    <cellStyle name="_MauThanTKKT-goi7-DonGia2143(vl t7)_!1 1 bao cao giao KH ve HTCMT vung TNB   12-12-2011" xfId="950"/>
    <cellStyle name="_MauThanTKKT-goi7-DonGia2143(vl t7)_Bieu4HTMT" xfId="951"/>
    <cellStyle name="_MauThanTKKT-goi7-DonGia2143(vl t7)_Bieu4HTMT_!1 1 bao cao giao KH ve HTCMT vung TNB   12-12-2011" xfId="952"/>
    <cellStyle name="_MauThanTKKT-goi7-DonGia2143(vl t7)_Bieu4HTMT_KH TPCP vung TNB (03-1-2012)" xfId="953"/>
    <cellStyle name="_MauThanTKKT-goi7-DonGia2143(vl t7)_KH TPCP vung TNB (03-1-2012)" xfId="954"/>
    <cellStyle name="_MauThanTKKT-goi7-DonGia2143(vl t7)_Tong hop KH 2014" xfId="955"/>
    <cellStyle name="_Nhu cau von ung truoc 2011 Tha h Hoa + Nge An gui TW" xfId="956"/>
    <cellStyle name="_Nhu cau von ung truoc 2011 Tha h Hoa + Nge An gui TW_!1 1 bao cao giao KH ve HTCMT vung TNB   12-12-2011" xfId="957"/>
    <cellStyle name="_Nhu cau von ung truoc 2011 Tha h Hoa + Nge An gui TW_Bieu4HTMT" xfId="958"/>
    <cellStyle name="_Nhu cau von ung truoc 2011 Tha h Hoa + Nge An gui TW_Bieu4HTMT_!1 1 bao cao giao KH ve HTCMT vung TNB   12-12-2011" xfId="959"/>
    <cellStyle name="_Nhu cau von ung truoc 2011 Tha h Hoa + Nge An gui TW_Bieu4HTMT_KH TPCP vung TNB (03-1-2012)" xfId="960"/>
    <cellStyle name="_Nhu cau von ung truoc 2011 Tha h Hoa + Nge An gui TW_KH TPCP vung TNB (03-1-2012)" xfId="961"/>
    <cellStyle name="_Nhu cau von ung truoc 2011 Tha h Hoa + Nge An gui TW_Tong hop KH 2014" xfId="962"/>
    <cellStyle name="_N-X-T-04" xfId="963"/>
    <cellStyle name="_PERSONAL" xfId="964"/>
    <cellStyle name="_PERSONAL_BC CV 6403 BKHĐT" xfId="965"/>
    <cellStyle name="_PERSONAL_Bieu mau cong trinh khoi cong moi 3-4" xfId="966"/>
    <cellStyle name="_PERSONAL_Bieu3ODA" xfId="967"/>
    <cellStyle name="_PERSONAL_Bieu4HTMT" xfId="968"/>
    <cellStyle name="_PERSONAL_Book1" xfId="969"/>
    <cellStyle name="_PERSONAL_Book1 2" xfId="970"/>
    <cellStyle name="_PERSONAL_HTQ.8 GD1" xfId="971"/>
    <cellStyle name="_PERSONAL_HTQ.8 GD1_05-12  KH trung han 2016-2020 - Liem Thinh edited" xfId="972"/>
    <cellStyle name="_PERSONAL_HTQ.8 GD1_Copy of 05-12  KH trung han 2016-2020 - Liem Thinh edited (1)" xfId="973"/>
    <cellStyle name="_PERSONAL_HTQ.8 GD1_KH TPCP 2016-2020 (tong hop)" xfId="974"/>
    <cellStyle name="_PERSONAL_Luy ke von ung nam 2011 -Thoa gui ngay 12-8-2012" xfId="975"/>
    <cellStyle name="_PERSONAL_Tong hop KHCB 2001" xfId="976"/>
    <cellStyle name="_Phan bo KH 2009 TPCP" xfId="977"/>
    <cellStyle name="_phong bo mon22" xfId="978"/>
    <cellStyle name="_phong bo mon22_!1 1 bao cao giao KH ve HTCMT vung TNB   12-12-2011" xfId="979"/>
    <cellStyle name="_phong bo mon22_KH TPCP vung TNB (03-1-2012)" xfId="980"/>
    <cellStyle name="_PHU BIEU 01 04 07 08 09 - 1" xfId="5375"/>
    <cellStyle name="_Phu luc 2 (Bieu 2) TH KH 2010" xfId="981"/>
    <cellStyle name="_phu luc tong ket tinh hinh TH giai doan 03-10 (ngay 30)" xfId="982"/>
    <cellStyle name="_Phuluckinhphi_DC_lan 4_YL" xfId="983"/>
    <cellStyle name="_Q TOAN  SCTX QL.62 QUI I ( oanh)" xfId="984"/>
    <cellStyle name="_Q TOAN  SCTX QL.62 QUI II ( oanh)" xfId="985"/>
    <cellStyle name="_QT SCTXQL62_QT1 (Cty QL)" xfId="986"/>
    <cellStyle name="_Qt-HT3PQ1(CauKho)" xfId="987"/>
    <cellStyle name="_quy luong con lai nam 2004" xfId="988"/>
    <cellStyle name="_Sheet1" xfId="989"/>
    <cellStyle name="_Sheet2" xfId="990"/>
    <cellStyle name="_TG-TH" xfId="991"/>
    <cellStyle name="_TG-TH_1" xfId="992"/>
    <cellStyle name="_TG-TH_1 2" xfId="993"/>
    <cellStyle name="_TG-TH_1_05-12  KH trung han 2016-2020 - Liem Thinh edited" xfId="994"/>
    <cellStyle name="_TG-TH_1_ApGiaVatTu_cayxanh_latgach" xfId="995"/>
    <cellStyle name="_TG-TH_1_BANG TONG HOP TINH HINH THANH QUYET TOAN (MOI I)" xfId="996"/>
    <cellStyle name="_TG-TH_1_BAO CAO KLCT PT2000" xfId="997"/>
    <cellStyle name="_TG-TH_1_BAO CAO PT2000" xfId="998"/>
    <cellStyle name="_TG-TH_1_BAO CAO PT2000_Book1" xfId="999"/>
    <cellStyle name="_TG-TH_1_Bao cao XDCB 2001 - T11 KH dieu chinh 20-11-THAI" xfId="1000"/>
    <cellStyle name="_TG-TH_1_BAO GIA NGAY 24-10-08 (co dam)" xfId="1001"/>
    <cellStyle name="_TG-TH_1_BC  NAM 2007" xfId="1002"/>
    <cellStyle name="_TG-TH_1_BC CV 6403 BKHĐT" xfId="1003"/>
    <cellStyle name="_TG-TH_1_BC NQ11-CP - chinh sua lai" xfId="1004"/>
    <cellStyle name="_TG-TH_1_BC NQ11-CP-Quynh sau bieu so3" xfId="1005"/>
    <cellStyle name="_TG-TH_1_BC_NQ11-CP_-_Thao_sua_lai" xfId="1006"/>
    <cellStyle name="_TG-TH_1_Bieu mau cong trinh khoi cong moi 3-4" xfId="1007"/>
    <cellStyle name="_TG-TH_1_Bieu3ODA" xfId="1008"/>
    <cellStyle name="_TG-TH_1_Bieu3ODA_1" xfId="1009"/>
    <cellStyle name="_TG-TH_1_Bieu4HTMT" xfId="1010"/>
    <cellStyle name="_TG-TH_1_BKH (TPCP) tháng 5.2010_Quang Nam" xfId="1011"/>
    <cellStyle name="_TG-TH_1_bo sung von KCH nam 2010 va Du an tre kho khan" xfId="1012"/>
    <cellStyle name="_TG-TH_1_Book1" xfId="1013"/>
    <cellStyle name="_TG-TH_1_Book1 2" xfId="1014"/>
    <cellStyle name="_TG-TH_1_Book1_1" xfId="1015"/>
    <cellStyle name="_TG-TH_1_Book1_1 2" xfId="1016"/>
    <cellStyle name="_TG-TH_1_Book1_1_BC CV 6403 BKHĐT" xfId="1017"/>
    <cellStyle name="_TG-TH_1_Book1_1_Bieu mau cong trinh khoi cong moi 3-4" xfId="1018"/>
    <cellStyle name="_TG-TH_1_Book1_1_Bieu3ODA" xfId="1019"/>
    <cellStyle name="_TG-TH_1_Book1_1_Bieu4HTMT" xfId="1020"/>
    <cellStyle name="_TG-TH_1_Book1_1_Book1" xfId="1021"/>
    <cellStyle name="_TG-TH_1_Book1_1_Luy ke von ung nam 2011 -Thoa gui ngay 12-8-2012" xfId="1022"/>
    <cellStyle name="_TG-TH_1_Book1_2" xfId="1023"/>
    <cellStyle name="_TG-TH_1_Book1_2 2" xfId="1024"/>
    <cellStyle name="_TG-TH_1_Book1_2_BC CV 6403 BKHĐT" xfId="1025"/>
    <cellStyle name="_TG-TH_1_Book1_2_Bieu3ODA" xfId="1026"/>
    <cellStyle name="_TG-TH_1_Book1_2_Luy ke von ung nam 2011 -Thoa gui ngay 12-8-2012" xfId="1027"/>
    <cellStyle name="_TG-TH_1_Book1_3" xfId="1028"/>
    <cellStyle name="_TG-TH_1_Book1_BC CV 6403 BKHĐT" xfId="1029"/>
    <cellStyle name="_TG-TH_1_Book1_BC-QT-WB-dthao" xfId="1030"/>
    <cellStyle name="_TG-TH_1_Book1_Bieu mau cong trinh khoi cong moi 3-4" xfId="1031"/>
    <cellStyle name="_TG-TH_1_Book1_Bieu3ODA" xfId="1032"/>
    <cellStyle name="_TG-TH_1_Book1_Bieu4HTMT" xfId="1033"/>
    <cellStyle name="_TG-TH_1_Book1_BKH (TPCP) tháng 5.2010_Quang Nam" xfId="1034"/>
    <cellStyle name="_TG-TH_1_Book1_bo sung von KCH nam 2010 va Du an tre kho khan" xfId="1035"/>
    <cellStyle name="_TG-TH_1_Book1_Book1" xfId="1036"/>
    <cellStyle name="_TG-TH_1_Book1_danh muc chuan bi dau tu 2011 ngay 07-6-2011" xfId="1037"/>
    <cellStyle name="_TG-TH_1_Book1_Danh muc pbo nguon von XSKT, XDCB nam 2009 chuyen qua nam 2010" xfId="1038"/>
    <cellStyle name="_TG-TH_1_Book1_dieu chinh KH 2011 ngay 26-5-2011111" xfId="1039"/>
    <cellStyle name="_TG-TH_1_Book1_DS KCH PHAN BO VON NSDP NAM 2010" xfId="1040"/>
    <cellStyle name="_TG-TH_1_Book1_giao KH 2011 ngay 10-12-2010" xfId="1041"/>
    <cellStyle name="_TG-TH_1_Book1_Luy ke von ung nam 2011 -Thoa gui ngay 12-8-2012" xfId="1042"/>
    <cellStyle name="_TG-TH_1_Book1_Tong hop 3 tinh (11_5)-TTH-QN-QT" xfId="1043"/>
    <cellStyle name="_TG-TH_1_CAU Khanh Nam(Thi Cong)" xfId="1044"/>
    <cellStyle name="_TG-TH_1_ChiHuong_ApGia" xfId="1045"/>
    <cellStyle name="_TG-TH_1_CoCauPhi (version 1)" xfId="1046"/>
    <cellStyle name="_TG-TH_1_Copy of 05-12  KH trung han 2016-2020 - Liem Thinh edited (1)" xfId="1047"/>
    <cellStyle name="_TG-TH_1_danh muc chuan bi dau tu 2011 ngay 07-6-2011" xfId="1048"/>
    <cellStyle name="_TG-TH_1_Danh muc pbo nguon von XSKT, XDCB nam 2009 chuyen qua nam 2010" xfId="1049"/>
    <cellStyle name="_TG-TH_1_DAU NOI PL-CL TAI PHU LAMHC" xfId="1050"/>
    <cellStyle name="_TG-TH_1_dieu chinh KH 2011 ngay 26-5-2011111" xfId="1051"/>
    <cellStyle name="_TG-TH_1_DS KCH PHAN BO VON NSDP NAM 2010" xfId="1052"/>
    <cellStyle name="_TG-TH_1_DTCDT MR.2N110.HOCMON.TDTOAN.CCUNG" xfId="1053"/>
    <cellStyle name="_TG-TH_1_DTDuong dong tien -sua tham tra 2009 - luong 650" xfId="1054"/>
    <cellStyle name="_TG-TH_1_DU TRU VAT TU" xfId="1055"/>
    <cellStyle name="_TG-TH_1_giao KH 2011 ngay 10-12-2010" xfId="1056"/>
    <cellStyle name="_TG-TH_1_GTGT 2003" xfId="1057"/>
    <cellStyle name="_TG-TH_1_KE KHAI THUE GTGT 2004" xfId="1058"/>
    <cellStyle name="_TG-TH_1_KE KHAI THUE GTGT 2004_BCTC2004" xfId="1059"/>
    <cellStyle name="_TG-TH_1_KH TPCP 2016-2020 (tong hop)" xfId="1060"/>
    <cellStyle name="_TG-TH_1_KH TPCP vung TNB (03-1-2012)" xfId="1061"/>
    <cellStyle name="_TG-TH_1_kien giang 2" xfId="1062"/>
    <cellStyle name="_TG-TH_1_Lora-tungchau" xfId="1063"/>
    <cellStyle name="_TG-TH_1_Luy ke von ung nam 2011 -Thoa gui ngay 12-8-2012" xfId="1064"/>
    <cellStyle name="_TG-TH_1_NhanCong" xfId="1065"/>
    <cellStyle name="_TG-TH_1_N-X-T-04" xfId="1066"/>
    <cellStyle name="_TG-TH_1_PGIA-phieu tham tra Kho bac" xfId="1067"/>
    <cellStyle name="_TG-TH_1_phu luc tong ket tinh hinh TH giai doan 03-10 (ngay 30)" xfId="1068"/>
    <cellStyle name="_TG-TH_1_PT02-02" xfId="1069"/>
    <cellStyle name="_TG-TH_1_PT02-02_Book1" xfId="1070"/>
    <cellStyle name="_TG-TH_1_PT02-03" xfId="1071"/>
    <cellStyle name="_TG-TH_1_PT02-03_Book1" xfId="1072"/>
    <cellStyle name="_TG-TH_1_Qt-HT3PQ1(CauKho)" xfId="1073"/>
    <cellStyle name="_TG-TH_1_Sheet1" xfId="1074"/>
    <cellStyle name="_TG-TH_1_TEL OUT 2004" xfId="1075"/>
    <cellStyle name="_TG-TH_1_THUY DIEN DA KHAI THAM DINH" xfId="5376"/>
    <cellStyle name="_TG-TH_1_TK152-04" xfId="1076"/>
    <cellStyle name="_TG-TH_1_Tong hop 3 tinh (11_5)-TTH-QN-QT" xfId="1077"/>
    <cellStyle name="_TG-TH_1_ÿÿÿÿÿ" xfId="1078"/>
    <cellStyle name="_TG-TH_1_ÿÿÿÿÿ_Bieu mau cong trinh khoi cong moi 3-4" xfId="1079"/>
    <cellStyle name="_TG-TH_1_ÿÿÿÿÿ_Bieu3ODA" xfId="1080"/>
    <cellStyle name="_TG-TH_1_ÿÿÿÿÿ_Bieu4HTMT" xfId="1081"/>
    <cellStyle name="_TG-TH_1_ÿÿÿÿÿ_KH TPCP vung TNB (03-1-2012)" xfId="1082"/>
    <cellStyle name="_TG-TH_1_ÿÿÿÿÿ_kien giang 2" xfId="1083"/>
    <cellStyle name="_TG-TH_2" xfId="1084"/>
    <cellStyle name="_TG-TH_2 2" xfId="1085"/>
    <cellStyle name="_TG-TH_2_05-12  KH trung han 2016-2020 - Liem Thinh edited" xfId="1086"/>
    <cellStyle name="_TG-TH_2_ApGiaVatTu_cayxanh_latgach" xfId="1087"/>
    <cellStyle name="_TG-TH_2_BANG TONG HOP TINH HINH THANH QUYET TOAN (MOI I)" xfId="1088"/>
    <cellStyle name="_TG-TH_2_BAO CAO KLCT PT2000" xfId="1089"/>
    <cellStyle name="_TG-TH_2_BAO CAO PT2000" xfId="1090"/>
    <cellStyle name="_TG-TH_2_BAO CAO PT2000_Book1" xfId="1091"/>
    <cellStyle name="_TG-TH_2_Bao cao XDCB 2001 - T11 KH dieu chinh 20-11-THAI" xfId="1092"/>
    <cellStyle name="_TG-TH_2_BAO GIA NGAY 24-10-08 (co dam)" xfId="1093"/>
    <cellStyle name="_TG-TH_2_BC  NAM 2007" xfId="1094"/>
    <cellStyle name="_TG-TH_2_BC CV 6403 BKHĐT" xfId="1095"/>
    <cellStyle name="_TG-TH_2_BC NQ11-CP - chinh sua lai" xfId="1096"/>
    <cellStyle name="_TG-TH_2_BC NQ11-CP-Quynh sau bieu so3" xfId="1097"/>
    <cellStyle name="_TG-TH_2_BC_NQ11-CP_-_Thao_sua_lai" xfId="1098"/>
    <cellStyle name="_TG-TH_2_Bieu mau cong trinh khoi cong moi 3-4" xfId="1099"/>
    <cellStyle name="_TG-TH_2_Bieu3ODA" xfId="1100"/>
    <cellStyle name="_TG-TH_2_Bieu3ODA_1" xfId="1101"/>
    <cellStyle name="_TG-TH_2_Bieu4HTMT" xfId="1102"/>
    <cellStyle name="_TG-TH_2_BKH (TPCP) tháng 5.2010_Quang Nam" xfId="1103"/>
    <cellStyle name="_TG-TH_2_bo sung von KCH nam 2010 va Du an tre kho khan" xfId="1104"/>
    <cellStyle name="_TG-TH_2_Book1" xfId="1105"/>
    <cellStyle name="_TG-TH_2_Book1 2" xfId="1106"/>
    <cellStyle name="_TG-TH_2_Book1_1" xfId="1107"/>
    <cellStyle name="_TG-TH_2_Book1_1 2" xfId="1108"/>
    <cellStyle name="_TG-TH_2_Book1_1_BC CV 6403 BKHĐT" xfId="1109"/>
    <cellStyle name="_TG-TH_2_Book1_1_Bieu mau cong trinh khoi cong moi 3-4" xfId="1110"/>
    <cellStyle name="_TG-TH_2_Book1_1_Bieu3ODA" xfId="1111"/>
    <cellStyle name="_TG-TH_2_Book1_1_Bieu4HTMT" xfId="1112"/>
    <cellStyle name="_TG-TH_2_Book1_1_Book1" xfId="1113"/>
    <cellStyle name="_TG-TH_2_Book1_1_Luy ke von ung nam 2011 -Thoa gui ngay 12-8-2012" xfId="1114"/>
    <cellStyle name="_TG-TH_2_Book1_2" xfId="1115"/>
    <cellStyle name="_TG-TH_2_Book1_2 2" xfId="1116"/>
    <cellStyle name="_TG-TH_2_Book1_2_BC CV 6403 BKHĐT" xfId="1117"/>
    <cellStyle name="_TG-TH_2_Book1_2_Bieu3ODA" xfId="1118"/>
    <cellStyle name="_TG-TH_2_Book1_2_Luy ke von ung nam 2011 -Thoa gui ngay 12-8-2012" xfId="1119"/>
    <cellStyle name="_TG-TH_2_Book1_3" xfId="1120"/>
    <cellStyle name="_TG-TH_2_Book1_3 2" xfId="1121"/>
    <cellStyle name="_TG-TH_2_Book1_BC CV 6403 BKHĐT" xfId="1122"/>
    <cellStyle name="_TG-TH_2_Book1_Bieu mau cong trinh khoi cong moi 3-4" xfId="1123"/>
    <cellStyle name="_TG-TH_2_Book1_Bieu3ODA" xfId="1124"/>
    <cellStyle name="_TG-TH_2_Book1_Bieu4HTMT" xfId="1125"/>
    <cellStyle name="_TG-TH_2_Book1_BKH (TPCP) tháng 5.2010_Quang Nam" xfId="1126"/>
    <cellStyle name="_TG-TH_2_Book1_bo sung von KCH nam 2010 va Du an tre kho khan" xfId="1127"/>
    <cellStyle name="_TG-TH_2_Book1_Book1" xfId="1128"/>
    <cellStyle name="_TG-TH_2_Book1_danh muc chuan bi dau tu 2011 ngay 07-6-2011" xfId="1129"/>
    <cellStyle name="_TG-TH_2_Book1_Danh muc pbo nguon von XSKT, XDCB nam 2009 chuyen qua nam 2010" xfId="1130"/>
    <cellStyle name="_TG-TH_2_Book1_dieu chinh KH 2011 ngay 26-5-2011111" xfId="1131"/>
    <cellStyle name="_TG-TH_2_Book1_DS KCH PHAN BO VON NSDP NAM 2010" xfId="1132"/>
    <cellStyle name="_TG-TH_2_Book1_giao KH 2011 ngay 10-12-2010" xfId="1133"/>
    <cellStyle name="_TG-TH_2_Book1_Luy ke von ung nam 2011 -Thoa gui ngay 12-8-2012" xfId="1134"/>
    <cellStyle name="_TG-TH_2_Book1_Tong hop 3 tinh (11_5)-TTH-QN-QT" xfId="1135"/>
    <cellStyle name="_TG-TH_2_CAU Khanh Nam(Thi Cong)" xfId="1136"/>
    <cellStyle name="_TG-TH_2_ChiHuong_ApGia" xfId="1137"/>
    <cellStyle name="_TG-TH_2_CoCauPhi (version 1)" xfId="1138"/>
    <cellStyle name="_TG-TH_2_Copy of 05-12  KH trung han 2016-2020 - Liem Thinh edited (1)" xfId="1139"/>
    <cellStyle name="_TG-TH_2_danh muc chuan bi dau tu 2011 ngay 07-6-2011" xfId="1140"/>
    <cellStyle name="_TG-TH_2_Danh muc pbo nguon von XSKT, XDCB nam 2009 chuyen qua nam 2010" xfId="1141"/>
    <cellStyle name="_TG-TH_2_DAU NOI PL-CL TAI PHU LAMHC" xfId="1142"/>
    <cellStyle name="_TG-TH_2_dieu chinh KH 2011 ngay 26-5-2011111" xfId="1143"/>
    <cellStyle name="_TG-TH_2_DS KCH PHAN BO VON NSDP NAM 2010" xfId="1144"/>
    <cellStyle name="_TG-TH_2_DTCDT MR.2N110.HOCMON.TDTOAN.CCUNG" xfId="1145"/>
    <cellStyle name="_TG-TH_2_DTDuong dong tien -sua tham tra 2009 - luong 650" xfId="1146"/>
    <cellStyle name="_TG-TH_2_DU TRU VAT TU" xfId="1147"/>
    <cellStyle name="_TG-TH_2_giao KH 2011 ngay 10-12-2010" xfId="1148"/>
    <cellStyle name="_TG-TH_2_GTGT 2003" xfId="1149"/>
    <cellStyle name="_TG-TH_2_KE KHAI THUE GTGT 2004" xfId="1150"/>
    <cellStyle name="_TG-TH_2_KE KHAI THUE GTGT 2004_BCTC2004" xfId="1151"/>
    <cellStyle name="_TG-TH_2_KH TPCP 2016-2020 (tong hop)" xfId="1152"/>
    <cellStyle name="_TG-TH_2_KH TPCP vung TNB (03-1-2012)" xfId="1153"/>
    <cellStyle name="_TG-TH_2_kien giang 2" xfId="1154"/>
    <cellStyle name="_TG-TH_2_Lora-tungchau" xfId="1155"/>
    <cellStyle name="_TG-TH_2_Luy ke von ung nam 2011 -Thoa gui ngay 12-8-2012" xfId="1156"/>
    <cellStyle name="_TG-TH_2_NhanCong" xfId="1157"/>
    <cellStyle name="_TG-TH_2_N-X-T-04" xfId="1158"/>
    <cellStyle name="_TG-TH_2_PGIA-phieu tham tra Kho bac" xfId="1159"/>
    <cellStyle name="_TG-TH_2_phu luc tong ket tinh hinh TH giai doan 03-10 (ngay 30)" xfId="1160"/>
    <cellStyle name="_TG-TH_2_PT02-02" xfId="1161"/>
    <cellStyle name="_TG-TH_2_PT02-02_Book1" xfId="1162"/>
    <cellStyle name="_TG-TH_2_PT02-03" xfId="1163"/>
    <cellStyle name="_TG-TH_2_PT02-03_Book1" xfId="1164"/>
    <cellStyle name="_TG-TH_2_Qt-HT3PQ1(CauKho)" xfId="1165"/>
    <cellStyle name="_TG-TH_2_quy luong con lai nam 2004" xfId="1166"/>
    <cellStyle name="_TG-TH_2_Sheet1" xfId="1167"/>
    <cellStyle name="_TG-TH_2_TEL OUT 2004" xfId="1168"/>
    <cellStyle name="_TG-TH_2_THUY DIEN DA KHAI THAM DINH" xfId="5377"/>
    <cellStyle name="_TG-TH_2_TK152-04" xfId="1169"/>
    <cellStyle name="_TG-TH_2_Tong hop 3 tinh (11_5)-TTH-QN-QT" xfId="1170"/>
    <cellStyle name="_TG-TH_2_ÿÿÿÿÿ" xfId="1171"/>
    <cellStyle name="_TG-TH_2_ÿÿÿÿÿ_Bieu mau cong trinh khoi cong moi 3-4" xfId="1172"/>
    <cellStyle name="_TG-TH_2_ÿÿÿÿÿ_Bieu3ODA" xfId="1173"/>
    <cellStyle name="_TG-TH_2_ÿÿÿÿÿ_Bieu4HTMT" xfId="1174"/>
    <cellStyle name="_TG-TH_2_ÿÿÿÿÿ_KH TPCP vung TNB (03-1-2012)" xfId="1175"/>
    <cellStyle name="_TG-TH_2_ÿÿÿÿÿ_kien giang 2" xfId="1176"/>
    <cellStyle name="_TG-TH_3" xfId="1177"/>
    <cellStyle name="_TG-TH_3 2" xfId="1178"/>
    <cellStyle name="_TG-TH_3_05-12  KH trung han 2016-2020 - Liem Thinh edited" xfId="1179"/>
    <cellStyle name="_TG-TH_3_Copy of 05-12  KH trung han 2016-2020 - Liem Thinh edited (1)" xfId="1180"/>
    <cellStyle name="_TG-TH_3_KH TPCP 2016-2020 (tong hop)" xfId="1181"/>
    <cellStyle name="_TG-TH_3_Lora-tungchau" xfId="1182"/>
    <cellStyle name="_TG-TH_3_Lora-tungchau 2" xfId="1183"/>
    <cellStyle name="_TG-TH_3_Lora-tungchau_05-12  KH trung han 2016-2020 - Liem Thinh edited" xfId="1184"/>
    <cellStyle name="_TG-TH_3_Lora-tungchau_Copy of 05-12  KH trung han 2016-2020 - Liem Thinh edited (1)" xfId="1185"/>
    <cellStyle name="_TG-TH_3_Lora-tungchau_KH TPCP 2016-2020 (tong hop)" xfId="1186"/>
    <cellStyle name="_TG-TH_3_Qt-HT3PQ1(CauKho)" xfId="1187"/>
    <cellStyle name="_TG-TH_3_quy luong con lai nam 2004" xfId="1188"/>
    <cellStyle name="_TG-TH_4" xfId="1189"/>
    <cellStyle name="_TG-TH_4_Book1" xfId="1190"/>
    <cellStyle name="_TG-TH_4_DTDuong dong tien -sua tham tra 2009 - luong 650" xfId="1191"/>
    <cellStyle name="_TG-TH_4_quy luong con lai nam 2004" xfId="1192"/>
    <cellStyle name="_TH KH 2010" xfId="1193"/>
    <cellStyle name="_THUY DIEN DA KHAI THAM DINH" xfId="5378"/>
    <cellStyle name="_TK152-04" xfId="1194"/>
    <cellStyle name="_TKP" xfId="1195"/>
    <cellStyle name="_TKP_Tong hop KH 2014" xfId="1196"/>
    <cellStyle name="_Tong dutoan PP LAHAI" xfId="1197"/>
    <cellStyle name="_Tong hop 3 tinh (11_5)-TTH-QN-QT" xfId="1198"/>
    <cellStyle name="_TPCP GT-24-5-Mien Nui" xfId="1199"/>
    <cellStyle name="_TPCP GT-24-5-Mien Nui_!1 1 bao cao giao KH ve HTCMT vung TNB   12-12-2011" xfId="1200"/>
    <cellStyle name="_TPCP GT-24-5-Mien Nui_Bieu4HTMT" xfId="1201"/>
    <cellStyle name="_TPCP GT-24-5-Mien Nui_Bieu4HTMT_!1 1 bao cao giao KH ve HTCMT vung TNB   12-12-2011" xfId="1202"/>
    <cellStyle name="_TPCP GT-24-5-Mien Nui_Bieu4HTMT_KH TPCP vung TNB (03-1-2012)" xfId="1203"/>
    <cellStyle name="_TPCP GT-24-5-Mien Nui_KH TPCP vung TNB (03-1-2012)" xfId="1204"/>
    <cellStyle name="_ung 2011 - 11-6-Thanh hoa-Nghe an" xfId="1205"/>
    <cellStyle name="_ung 2011 - 11-6-Thanh hoa-Nghe an_Tong hop KH 2014" xfId="1206"/>
    <cellStyle name="_ung truoc 2011 NSTW Thanh Hoa + Nge An gui Thu 12-5" xfId="1207"/>
    <cellStyle name="_ung truoc 2011 NSTW Thanh Hoa + Nge An gui Thu 12-5_!1 1 bao cao giao KH ve HTCMT vung TNB   12-12-2011" xfId="1208"/>
    <cellStyle name="_ung truoc 2011 NSTW Thanh Hoa + Nge An gui Thu 12-5_Bieu4HTMT" xfId="1209"/>
    <cellStyle name="_ung truoc 2011 NSTW Thanh Hoa + Nge An gui Thu 12-5_Bieu4HTMT_!1 1 bao cao giao KH ve HTCMT vung TNB   12-12-2011" xfId="1210"/>
    <cellStyle name="_ung truoc 2011 NSTW Thanh Hoa + Nge An gui Thu 12-5_Bieu4HTMT_KH TPCP vung TNB (03-1-2012)" xfId="1211"/>
    <cellStyle name="_ung truoc 2011 NSTW Thanh Hoa + Nge An gui Thu 12-5_KH TPCP vung TNB (03-1-2012)" xfId="1212"/>
    <cellStyle name="_ung truoc 2011 NSTW Thanh Hoa + Nge An gui Thu 12-5_Tong hop KH 2014" xfId="1213"/>
    <cellStyle name="_ung truoc cua long an (6-5-2010)" xfId="1214"/>
    <cellStyle name="_ung von chinh thuc doan kiem tra TAY NAM BO" xfId="1215"/>
    <cellStyle name="_Ung von nam 2011 vung TNB - Doan Cong tac (12-5-2010)" xfId="1216"/>
    <cellStyle name="_Ung von nam 2011 vung TNB - Doan Cong tac (12-5-2010)_!1 1 bao cao giao KH ve HTCMT vung TNB   12-12-2011" xfId="1217"/>
    <cellStyle name="_Ung von nam 2011 vung TNB - Doan Cong tac (12-5-2010)_Bieu4HTMT" xfId="1218"/>
    <cellStyle name="_Ung von nam 2011 vung TNB - Doan Cong tac (12-5-2010)_Bieu4HTMT_!1 1 bao cao giao KH ve HTCMT vung TNB   12-12-2011" xfId="1219"/>
    <cellStyle name="_Ung von nam 2011 vung TNB - Doan Cong tac (12-5-2010)_Bieu4HTMT_KH TPCP vung TNB (03-1-2012)" xfId="1220"/>
    <cellStyle name="_Ung von nam 2011 vung TNB - Doan Cong tac (12-5-2010)_Chuẩn bị đầu tư 2011 (sep Hung)_KH 2012 (T3-2013)" xfId="1221"/>
    <cellStyle name="_Ung von nam 2011 vung TNB - Doan Cong tac (12-5-2010)_Cong trinh co y kien LD_Dang_NN_2011-Tay nguyen-9-10" xfId="1222"/>
    <cellStyle name="_Ung von nam 2011 vung TNB - Doan Cong tac (12-5-2010)_Cong trinh co y kien LD_Dang_NN_2011-Tay nguyen-9-10_!1 1 bao cao giao KH ve HTCMT vung TNB   12-12-2011" xfId="1223"/>
    <cellStyle name="_Ung von nam 2011 vung TNB - Doan Cong tac (12-5-2010)_Cong trinh co y kien LD_Dang_NN_2011-Tay nguyen-9-10_Bieu4HTMT" xfId="1224"/>
    <cellStyle name="_Ung von nam 2011 vung TNB - Doan Cong tac (12-5-2010)_Cong trinh co y kien LD_Dang_NN_2011-Tay nguyen-9-10_Bieu4HTMT_!1 1 bao cao giao KH ve HTCMT vung TNB   12-12-2011" xfId="1225"/>
    <cellStyle name="_Ung von nam 2011 vung TNB - Doan Cong tac (12-5-2010)_Cong trinh co y kien LD_Dang_NN_2011-Tay nguyen-9-10_Bieu4HTMT_KH TPCP vung TNB (03-1-2012)" xfId="1226"/>
    <cellStyle name="_Ung von nam 2011 vung TNB - Doan Cong tac (12-5-2010)_Cong trinh co y kien LD_Dang_NN_2011-Tay nguyen-9-10_KH TPCP vung TNB (03-1-2012)" xfId="1227"/>
    <cellStyle name="_Ung von nam 2011 vung TNB - Doan Cong tac (12-5-2010)_Copy of ghep 3 bieu trinh LD BO 28-6 (TPCP)" xfId="1228"/>
    <cellStyle name="_Ung von nam 2011 vung TNB - Doan Cong tac (12-5-2010)_KH TPCP vung TNB (03-1-2012)" xfId="1229"/>
    <cellStyle name="_Ung von nam 2011 vung TNB - Doan Cong tac (12-5-2010)_TN - Ho tro khac 2011" xfId="1230"/>
    <cellStyle name="_Ung von nam 2011 vung TNB - Doan Cong tac (12-5-2010)_TN - Ho tro khac 2011_!1 1 bao cao giao KH ve HTCMT vung TNB   12-12-2011" xfId="1231"/>
    <cellStyle name="_Ung von nam 2011 vung TNB - Doan Cong tac (12-5-2010)_TN - Ho tro khac 2011_Bieu4HTMT" xfId="1232"/>
    <cellStyle name="_Ung von nam 2011 vung TNB - Doan Cong tac (12-5-2010)_TN - Ho tro khac 2011_Bieu4HTMT_!1 1 bao cao giao KH ve HTCMT vung TNB   12-12-2011" xfId="1233"/>
    <cellStyle name="_Ung von nam 2011 vung TNB - Doan Cong tac (12-5-2010)_TN - Ho tro khac 2011_Bieu4HTMT_KH TPCP vung TNB (03-1-2012)" xfId="1234"/>
    <cellStyle name="_Ung von nam 2011 vung TNB - Doan Cong tac (12-5-2010)_TN - Ho tro khac 2011_KH TPCP vung TNB (03-1-2012)" xfId="1235"/>
    <cellStyle name="_Von dau tu 2006-2020 (TL chien luoc)" xfId="1236"/>
    <cellStyle name="_Von dau tu 2006-2020 (TL chien luoc)_15_10_2013 BC nhu cau von doi ung ODA (2014-2016) ngay 15102013 Sua" xfId="1237"/>
    <cellStyle name="_Von dau tu 2006-2020 (TL chien luoc)_BC nhu cau von doi ung ODA nganh NN (BKH)" xfId="1238"/>
    <cellStyle name="_Von dau tu 2006-2020 (TL chien luoc)_BC nhu cau von doi ung ODA nganh NN (BKH)_05-12  KH trung han 2016-2020 - Liem Thinh edited" xfId="1239"/>
    <cellStyle name="_Von dau tu 2006-2020 (TL chien luoc)_BC nhu cau von doi ung ODA nganh NN (BKH)_Copy of 05-12  KH trung han 2016-2020 - Liem Thinh edited (1)" xfId="1240"/>
    <cellStyle name="_Von dau tu 2006-2020 (TL chien luoc)_BC Tai co cau (bieu TH)" xfId="1241"/>
    <cellStyle name="_Von dau tu 2006-2020 (TL chien luoc)_BC Tai co cau (bieu TH)_05-12  KH trung han 2016-2020 - Liem Thinh edited" xfId="1242"/>
    <cellStyle name="_Von dau tu 2006-2020 (TL chien luoc)_BC Tai co cau (bieu TH)_Copy of 05-12  KH trung han 2016-2020 - Liem Thinh edited (1)" xfId="1243"/>
    <cellStyle name="_Von dau tu 2006-2020 (TL chien luoc)_DK 2014-2015 final" xfId="1244"/>
    <cellStyle name="_Von dau tu 2006-2020 (TL chien luoc)_DK 2014-2015 final_05-12  KH trung han 2016-2020 - Liem Thinh edited" xfId="1245"/>
    <cellStyle name="_Von dau tu 2006-2020 (TL chien luoc)_DK 2014-2015 final_Copy of 05-12  KH trung han 2016-2020 - Liem Thinh edited (1)" xfId="1246"/>
    <cellStyle name="_Von dau tu 2006-2020 (TL chien luoc)_DK 2014-2015 new" xfId="1247"/>
    <cellStyle name="_Von dau tu 2006-2020 (TL chien luoc)_DK 2014-2015 new_05-12  KH trung han 2016-2020 - Liem Thinh edited" xfId="1248"/>
    <cellStyle name="_Von dau tu 2006-2020 (TL chien luoc)_DK 2014-2015 new_Copy of 05-12  KH trung han 2016-2020 - Liem Thinh edited (1)" xfId="1249"/>
    <cellStyle name="_Von dau tu 2006-2020 (TL chien luoc)_DK KH CBDT 2014 11-11-2013" xfId="1250"/>
    <cellStyle name="_Von dau tu 2006-2020 (TL chien luoc)_DK KH CBDT 2014 11-11-2013(1)" xfId="1251"/>
    <cellStyle name="_Von dau tu 2006-2020 (TL chien luoc)_DK KH CBDT 2014 11-11-2013(1)_05-12  KH trung han 2016-2020 - Liem Thinh edited" xfId="1252"/>
    <cellStyle name="_Von dau tu 2006-2020 (TL chien luoc)_DK KH CBDT 2014 11-11-2013(1)_Copy of 05-12  KH trung han 2016-2020 - Liem Thinh edited (1)" xfId="1253"/>
    <cellStyle name="_Von dau tu 2006-2020 (TL chien luoc)_DK KH CBDT 2014 11-11-2013_05-12  KH trung han 2016-2020 - Liem Thinh edited" xfId="1254"/>
    <cellStyle name="_Von dau tu 2006-2020 (TL chien luoc)_DK KH CBDT 2014 11-11-2013_Copy of 05-12  KH trung han 2016-2020 - Liem Thinh edited (1)" xfId="1255"/>
    <cellStyle name="_Von dau tu 2006-2020 (TL chien luoc)_KH 2011-2015" xfId="1256"/>
    <cellStyle name="_Von dau tu 2006-2020 (TL chien luoc)_tai co cau dau tu (tong hop)1" xfId="1257"/>
    <cellStyle name="_x005f_x0001_" xfId="1258"/>
    <cellStyle name="_x005f_x0001__!1 1 bao cao giao KH ve HTCMT vung TNB   12-12-2011" xfId="1259"/>
    <cellStyle name="_x005f_x0001__kien giang 2" xfId="1260"/>
    <cellStyle name="_x005f_x000d__x005f_x000a_JournalTemplate=C:\COMFO\CTALK\JOURSTD.TPL_x005f_x000d__x005f_x000a_LbStateAddress=3 3 0 251 1 89 2 311_x005f_x000d__x005f_x000a_LbStateJou" xfId="1261"/>
    <cellStyle name="_x005f_x005f_x005f_x0001_" xfId="1262"/>
    <cellStyle name="_x005f_x005f_x005f_x0001__!1 1 bao cao giao KH ve HTCMT vung TNB   12-12-2011" xfId="1263"/>
    <cellStyle name="_x005f_x005f_x005f_x0001__kien giang 2" xfId="1264"/>
    <cellStyle name="_x005f_x005f_x005f_x000d__x005f_x005f_x005f_x000a_JournalTemplate=C:\COMFO\CTALK\JOURSTD.TPL_x005f_x005f_x005f_x000d__x005f_x005f_x005f_x000a_LbStateAddress=3 3 0 251 1 89 2 311_x005f_x005f_x005f_x000d__x005f_x005f_x005f_x000a_LbStateJou" xfId="1265"/>
    <cellStyle name="_XDCB thang 12.2010" xfId="1266"/>
    <cellStyle name="_ÿÿÿÿÿ" xfId="1267"/>
    <cellStyle name="_ÿÿÿÿÿ_Bieu mau cong trinh khoi cong moi 3-4" xfId="1268"/>
    <cellStyle name="_ÿÿÿÿÿ_Bieu mau cong trinh khoi cong moi 3-4_!1 1 bao cao giao KH ve HTCMT vung TNB   12-12-2011" xfId="1269"/>
    <cellStyle name="_ÿÿÿÿÿ_Bieu mau cong trinh khoi cong moi 3-4_KH TPCP vung TNB (03-1-2012)" xfId="1270"/>
    <cellStyle name="_ÿÿÿÿÿ_Bieu3ODA" xfId="1271"/>
    <cellStyle name="_ÿÿÿÿÿ_Bieu3ODA_!1 1 bao cao giao KH ve HTCMT vung TNB   12-12-2011" xfId="1272"/>
    <cellStyle name="_ÿÿÿÿÿ_Bieu3ODA_KH TPCP vung TNB (03-1-2012)" xfId="1273"/>
    <cellStyle name="_ÿÿÿÿÿ_Bieu4HTMT" xfId="1274"/>
    <cellStyle name="_ÿÿÿÿÿ_Bieu4HTMT_!1 1 bao cao giao KH ve HTCMT vung TNB   12-12-2011" xfId="1275"/>
    <cellStyle name="_ÿÿÿÿÿ_Bieu4HTMT_KH TPCP vung TNB (03-1-2012)" xfId="1276"/>
    <cellStyle name="_ÿÿÿÿÿ_Kh ql62 (2010) 11-09" xfId="1277"/>
    <cellStyle name="_ÿÿÿÿÿ_KH TPCP vung TNB (03-1-2012)" xfId="1278"/>
    <cellStyle name="_ÿÿÿÿÿ_Khung 2012" xfId="1279"/>
    <cellStyle name="_ÿÿÿÿÿ_kien giang 2" xfId="1280"/>
    <cellStyle name="_ÿÿÿÿÿ_Tong hop KH 2014" xfId="1281"/>
    <cellStyle name="~1" xfId="1282"/>
    <cellStyle name="_x0001_¨c^ " xfId="5379"/>
    <cellStyle name="_x0001_¨c^[" xfId="5380"/>
    <cellStyle name="_x0001_¨c^_" xfId="5381"/>
    <cellStyle name="_x0001_¨Œc^ " xfId="5382"/>
    <cellStyle name="_x0001_¨Œc^[" xfId="5383"/>
    <cellStyle name="_x0001_¨Œc^_" xfId="5384"/>
    <cellStyle name="’Ê‰Ý [0.00]_laroux" xfId="1283"/>
    <cellStyle name="’Ê‰Ý_laroux" xfId="1284"/>
    <cellStyle name="¤@¯ë_CHI PHI QUAN LY 1-00" xfId="1285"/>
    <cellStyle name="_x0001_µÑTÖ " xfId="5385"/>
    <cellStyle name="_x0001_µÑTÖ_" xfId="5386"/>
    <cellStyle name="•W?_Format" xfId="1286"/>
    <cellStyle name="•W€_’·Šú‰p•¶" xfId="1287"/>
    <cellStyle name="•W_’·Šú‰p•¶" xfId="1288"/>
    <cellStyle name="W_MARINE" xfId="1289"/>
    <cellStyle name="0" xfId="1290"/>
    <cellStyle name="0 2" xfId="1291"/>
    <cellStyle name="0,0_x000a__x000a_NA_x000a__x000a_" xfId="1292"/>
    <cellStyle name="0,0_x000d__x000a_NA_x000d__x000a_" xfId="1293"/>
    <cellStyle name="0,0_x000d__x000a_NA_x000d__x000a_ 2" xfId="1294"/>
    <cellStyle name="0,0_x000d__x000a_NA_x000d__x000a__Thanh hoa chinh thuc 28-2" xfId="1295"/>
    <cellStyle name="0,0_x005f_x000d__x005f_x000a_NA_x005f_x000d__x005f_x000a_" xfId="1296"/>
    <cellStyle name="0.0" xfId="1297"/>
    <cellStyle name="0.0 2" xfId="1298"/>
    <cellStyle name="0.00" xfId="1299"/>
    <cellStyle name="0.00 2" xfId="1300"/>
    <cellStyle name="1" xfId="1301"/>
    <cellStyle name="1 2" xfId="1302"/>
    <cellStyle name="1_!1 1 bao cao giao KH ve HTCMT vung TNB   12-12-2011" xfId="1303"/>
    <cellStyle name="1_7 noi 48 goi C5 9 vi na" xfId="1304"/>
    <cellStyle name="1_Bang tong hop khoi luong" xfId="5387"/>
    <cellStyle name="1_BAO GIA NGAY 24-10-08 (co dam)" xfId="1305"/>
    <cellStyle name="1_Bieu ke hoach nam 2010" xfId="1306"/>
    <cellStyle name="1_bieu tong hop" xfId="1307"/>
    <cellStyle name="1_Bieu4HTMT" xfId="1308"/>
    <cellStyle name="1_Book1" xfId="1309"/>
    <cellStyle name="1_Book1_1" xfId="1310"/>
    <cellStyle name="1_Book1_1_!1 1 bao cao giao KH ve HTCMT vung TNB   12-12-2011" xfId="1311"/>
    <cellStyle name="1_Book1_1_Bieu4HTMT" xfId="1312"/>
    <cellStyle name="1_Book1_1_Bieu4HTMT_!1 1 bao cao giao KH ve HTCMT vung TNB   12-12-2011" xfId="1313"/>
    <cellStyle name="1_Book1_1_Bieu4HTMT_KH TPCP vung TNB (03-1-2012)" xfId="1314"/>
    <cellStyle name="1_Book1_1_Book1" xfId="5388"/>
    <cellStyle name="1_Book1_1_KH TPCP vung TNB (03-1-2012)" xfId="1315"/>
    <cellStyle name="1_Book1_Bang noi suy KL dao dat da" xfId="5389"/>
    <cellStyle name="1_Book1_Book1" xfId="5390"/>
    <cellStyle name="1_Book1_Book1_1" xfId="5391"/>
    <cellStyle name="1_Book1_PHU BIEU HA TINH 2008 DAY DU1 (THAM KHAO)" xfId="5392"/>
    <cellStyle name="1_Book1_PHU BIEU HA TINH 2008 DAY DU2" xfId="5393"/>
    <cellStyle name="1_Book1_PHU BIEU THU NGHE AN" xfId="5394"/>
    <cellStyle name="1_Book1_Tong hop" xfId="5395"/>
    <cellStyle name="1_Cau Hua Trai (TT 04)" xfId="5396"/>
    <cellStyle name="1_Cau thuy dien Ban La (Cu Anh)" xfId="1316"/>
    <cellStyle name="1_Cau thuy dien Ban La (Cu Anh)_!1 1 bao cao giao KH ve HTCMT vung TNB   12-12-2011" xfId="1317"/>
    <cellStyle name="1_Cau thuy dien Ban La (Cu Anh)_Bieu4HTMT" xfId="1318"/>
    <cellStyle name="1_Cau thuy dien Ban La (Cu Anh)_Bieu4HTMT_!1 1 bao cao giao KH ve HTCMT vung TNB   12-12-2011" xfId="1319"/>
    <cellStyle name="1_Cau thuy dien Ban La (Cu Anh)_Bieu4HTMT_KH TPCP vung TNB (03-1-2012)" xfId="1320"/>
    <cellStyle name="1_Cau thuy dien Ban La (Cu Anh)_Book1" xfId="5397"/>
    <cellStyle name="1_Cau thuy dien Ban La (Cu Anh)_KH TPCP vung TNB (03-1-2012)" xfId="1321"/>
    <cellStyle name="1_Cong trinh co y kien LD_Dang_NN_2011-Tay nguyen-9-10" xfId="1322"/>
    <cellStyle name="1_Copy of ghep 3 bieu trinh LD BO 28-6 (TPCP)" xfId="1323"/>
    <cellStyle name="1_DIEN" xfId="5398"/>
    <cellStyle name="1_DT 2007_phong Gia_chi tiet_QD_UB" xfId="5399"/>
    <cellStyle name="1_DT 2008_Vxa_Ngay 26_12_2007" xfId="5400"/>
    <cellStyle name="1_DT KT ngay 10-9-2005" xfId="5401"/>
    <cellStyle name="1_DT R1 duyet" xfId="5402"/>
    <cellStyle name="1_DT972000" xfId="1324"/>
    <cellStyle name="1_dtCau Km3+429,21TL685" xfId="1325"/>
    <cellStyle name="1_Dtdchinh2397" xfId="1326"/>
    <cellStyle name="1_Dtdchinh2397_Tong hop KH 2014" xfId="1327"/>
    <cellStyle name="1_DTXL goi 11(20-9-05)" xfId="5403"/>
    <cellStyle name="1_Du thau" xfId="1328"/>
    <cellStyle name="1_Du toan (23-05-2005) Tham dinh" xfId="5404"/>
    <cellStyle name="1_Du toan (5 - 04 - 2004)" xfId="5405"/>
    <cellStyle name="1_Du toan (5 - 04 - 2004)_Book1" xfId="5406"/>
    <cellStyle name="1_Du toan 2008_Vanxa_Tuchu_Khong tu chu" xfId="5407"/>
    <cellStyle name="1_Du toan 558 (Km17+508.12 - Km 22)" xfId="1329"/>
    <cellStyle name="1_Du toan 558 (Km17+508.12 - Km 22)_!1 1 bao cao giao KH ve HTCMT vung TNB   12-12-2011" xfId="1330"/>
    <cellStyle name="1_Du toan 558 (Km17+508.12 - Km 22)_Bieu4HTMT" xfId="1331"/>
    <cellStyle name="1_Du toan 558 (Km17+508.12 - Km 22)_Bieu4HTMT_!1 1 bao cao giao KH ve HTCMT vung TNB   12-12-2011" xfId="1332"/>
    <cellStyle name="1_Du toan 558 (Km17+508.12 - Km 22)_Bieu4HTMT_KH TPCP vung TNB (03-1-2012)" xfId="1333"/>
    <cellStyle name="1_Du toan 558 (Km17+508.12 - Km 22)_Book1" xfId="5408"/>
    <cellStyle name="1_Du toan 558 (Km17+508.12 - Km 22)_KH TPCP vung TNB (03-1-2012)" xfId="1334"/>
    <cellStyle name="1_Du toan bo sung (11-2004)" xfId="5409"/>
    <cellStyle name="1_Du toan Goi 1" xfId="5410"/>
    <cellStyle name="1_Du toan Goi 2" xfId="5411"/>
    <cellStyle name="1_Du toan ngay 1-9-2004 (version 1)" xfId="5412"/>
    <cellStyle name="1_Dutoan xuatban" xfId="5413"/>
    <cellStyle name="1_Dutoan xuatbanlan2" xfId="5414"/>
    <cellStyle name="1_Duyet DT-KTTC(GDI)QD so 790" xfId="5415"/>
    <cellStyle name="1_Gia_VLQL48_duyet " xfId="1335"/>
    <cellStyle name="1_Gia_VLQL48_duyet _!1 1 bao cao giao KH ve HTCMT vung TNB   12-12-2011" xfId="1336"/>
    <cellStyle name="1_Gia_VLQL48_duyet _Bieu4HTMT" xfId="1337"/>
    <cellStyle name="1_Gia_VLQL48_duyet _Bieu4HTMT_!1 1 bao cao giao KH ve HTCMT vung TNB   12-12-2011" xfId="1338"/>
    <cellStyle name="1_Gia_VLQL48_duyet _Bieu4HTMT_KH TPCP vung TNB (03-1-2012)" xfId="1339"/>
    <cellStyle name="1_Gia_VLQL48_duyet _Book1" xfId="5416"/>
    <cellStyle name="1_Gia_VLQL48_duyet _KH TPCP vung TNB (03-1-2012)" xfId="1340"/>
    <cellStyle name="1_GIA-DUTHAUsuaNS" xfId="1341"/>
    <cellStyle name="1_GIA-DUTHAUsuaNS 2" xfId="1342"/>
    <cellStyle name="1_GIA-DUTHAUsuaNS 3" xfId="1343"/>
    <cellStyle name="1_goi 1" xfId="5417"/>
    <cellStyle name="1_Goi 1 (TT04)" xfId="5418"/>
    <cellStyle name="1_Goi1N206" xfId="5419"/>
    <cellStyle name="1_Goi2N206" xfId="5420"/>
    <cellStyle name="1_Goi4N216" xfId="5421"/>
    <cellStyle name="1_Goi5N216" xfId="5422"/>
    <cellStyle name="1_Hoi Song" xfId="5423"/>
    <cellStyle name="1_KH 2010-bieu 6" xfId="1344"/>
    <cellStyle name="1_Kh ql62 (2010) 11-09" xfId="1345"/>
    <cellStyle name="1_KH TPCP vung TNB (03-1-2012)" xfId="1346"/>
    <cellStyle name="1_Khung 2012" xfId="1347"/>
    <cellStyle name="1_KL km 0-km3+300 dieu chinh 4-2008" xfId="1348"/>
    <cellStyle name="1_KL km 0-km3+300 dieu chinh 4-2008 2" xfId="1349"/>
    <cellStyle name="1_KL km 0-km3+300 dieu chinh 4-2008 3" xfId="1350"/>
    <cellStyle name="1_Kl6-6-05" xfId="5424"/>
    <cellStyle name="1_KLNM 1303" xfId="1351"/>
    <cellStyle name="1_KLNMD" xfId="5425"/>
    <cellStyle name="1_KlQdinhduyet" xfId="1352"/>
    <cellStyle name="1_KlQdinhduyet_!1 1 bao cao giao KH ve HTCMT vung TNB   12-12-2011" xfId="1353"/>
    <cellStyle name="1_KlQdinhduyet_Bieu4HTMT" xfId="1354"/>
    <cellStyle name="1_KlQdinhduyet_Bieu4HTMT_!1 1 bao cao giao KH ve HTCMT vung TNB   12-12-2011" xfId="1355"/>
    <cellStyle name="1_KlQdinhduyet_Bieu4HTMT_KH TPCP vung TNB (03-1-2012)" xfId="1356"/>
    <cellStyle name="1_KlQdinhduyet_Book1" xfId="5426"/>
    <cellStyle name="1_KlQdinhduyet_KH TPCP vung TNB (03-1-2012)" xfId="1357"/>
    <cellStyle name="1_Kltayth" xfId="5427"/>
    <cellStyle name="1_Kluong4-2004" xfId="5428"/>
    <cellStyle name="1_TDT VINH - DUYET (CAU+DUONG)" xfId="5429"/>
    <cellStyle name="1_Thong ke cong" xfId="1358"/>
    <cellStyle name="1_thong ke giao dan sinh" xfId="1359"/>
    <cellStyle name="1_TN - Ho tro khac 2011" xfId="1360"/>
    <cellStyle name="1_Tong hop" xfId="5430"/>
    <cellStyle name="1_TonghopKL_BOY-sual2" xfId="1361"/>
    <cellStyle name="1_TRUNG PMU 5" xfId="1362"/>
    <cellStyle name="1_TT C1 QL7-ql482" xfId="5431"/>
    <cellStyle name="1_ÿÿÿÿÿ" xfId="1363"/>
    <cellStyle name="1_ÿÿÿÿÿ_Bieu tong hop nhu cau ung 2011 da chon loc -Mien nui" xfId="1364"/>
    <cellStyle name="1_ÿÿÿÿÿ_Bieu tong hop nhu cau ung 2011 da chon loc -Mien nui 2" xfId="1365"/>
    <cellStyle name="1_ÿÿÿÿÿ_Book1" xfId="5432"/>
    <cellStyle name="1_ÿÿÿÿÿ_Kh ql62 (2010) 11-09" xfId="1366"/>
    <cellStyle name="1_ÿÿÿÿÿ_Khung 2012" xfId="1367"/>
    <cellStyle name="1_ÿÿÿÿÿ_mau bieu doan giam sat 2010 (version 2)" xfId="1368"/>
    <cellStyle name="1_ÿÿÿÿÿ_tong hop TPCP" xfId="1369"/>
    <cellStyle name="_x0001_1¼„½(" xfId="5433"/>
    <cellStyle name="_x0001_1¼½(" xfId="5434"/>
    <cellStyle name="15" xfId="1370"/>
    <cellStyle name="18" xfId="1371"/>
    <cellStyle name="¹éºÐÀ²_      " xfId="1372"/>
    <cellStyle name="2" xfId="1373"/>
    <cellStyle name="2_7 noi 48 goi C5 9 vi na" xfId="1374"/>
    <cellStyle name="2_Bang tong hop khoi luong" xfId="5435"/>
    <cellStyle name="2_Bieu ke hoach nam 2010" xfId="1375"/>
    <cellStyle name="2_Book1" xfId="1376"/>
    <cellStyle name="2_Book1_1" xfId="1377"/>
    <cellStyle name="2_Book1_1_!1 1 bao cao giao KH ve HTCMT vung TNB   12-12-2011" xfId="1378"/>
    <cellStyle name="2_Book1_1_Bieu4HTMT" xfId="1379"/>
    <cellStyle name="2_Book1_1_Bieu4HTMT_!1 1 bao cao giao KH ve HTCMT vung TNB   12-12-2011" xfId="1380"/>
    <cellStyle name="2_Book1_1_Bieu4HTMT_KH TPCP vung TNB (03-1-2012)" xfId="1381"/>
    <cellStyle name="2_Book1_1_Book1" xfId="5436"/>
    <cellStyle name="2_Book1_1_KH TPCP vung TNB (03-1-2012)" xfId="1382"/>
    <cellStyle name="2_Book1_Bang noi suy KL dao dat da" xfId="5437"/>
    <cellStyle name="2_Book1_Book1" xfId="5438"/>
    <cellStyle name="2_Book1_Book1_1" xfId="5439"/>
    <cellStyle name="2_Book1_PHU BIEU HA TINH 2008 DAY DU1 (THAM KHAO)" xfId="5440"/>
    <cellStyle name="2_Book1_PHU BIEU HA TINH 2008 DAY DU2" xfId="5441"/>
    <cellStyle name="2_Book1_PHU BIEU THU NGHE AN" xfId="5442"/>
    <cellStyle name="2_Book1_Tong hop" xfId="5443"/>
    <cellStyle name="2_Cau Hua Trai (TT 04)" xfId="5444"/>
    <cellStyle name="2_Cau thuy dien Ban La (Cu Anh)" xfId="1383"/>
    <cellStyle name="2_Cau thuy dien Ban La (Cu Anh)_!1 1 bao cao giao KH ve HTCMT vung TNB   12-12-2011" xfId="1384"/>
    <cellStyle name="2_Cau thuy dien Ban La (Cu Anh)_Bieu4HTMT" xfId="1385"/>
    <cellStyle name="2_Cau thuy dien Ban La (Cu Anh)_Bieu4HTMT_!1 1 bao cao giao KH ve HTCMT vung TNB   12-12-2011" xfId="1386"/>
    <cellStyle name="2_Cau thuy dien Ban La (Cu Anh)_Bieu4HTMT_KH TPCP vung TNB (03-1-2012)" xfId="1387"/>
    <cellStyle name="2_Cau thuy dien Ban La (Cu Anh)_Book1" xfId="5445"/>
    <cellStyle name="2_Cau thuy dien Ban La (Cu Anh)_KH TPCP vung TNB (03-1-2012)" xfId="1388"/>
    <cellStyle name="2_DIEN" xfId="5446"/>
    <cellStyle name="2_DT 2007_phong Gia_chi tiet_QD_UB" xfId="5447"/>
    <cellStyle name="2_DT 2008_Vxa_Ngay 26_12_2007" xfId="5448"/>
    <cellStyle name="2_DT KT ngay 10-9-2005" xfId="5449"/>
    <cellStyle name="2_DT R1 duyet" xfId="5450"/>
    <cellStyle name="2_Dtdchinh2397" xfId="1389"/>
    <cellStyle name="2_Dtdchinh2397_Tong hop KH 2014" xfId="1390"/>
    <cellStyle name="2_DTXL goi 11(20-9-05)" xfId="5451"/>
    <cellStyle name="2_Du toan (23-05-2005) Tham dinh" xfId="5452"/>
    <cellStyle name="2_Du toan (5 - 04 - 2004)" xfId="5453"/>
    <cellStyle name="2_Du toan (5 - 04 - 2004)_Book1" xfId="5454"/>
    <cellStyle name="2_Du toan 2008_Vanxa_Tuchu_Khong tu chu" xfId="5455"/>
    <cellStyle name="2_Du toan 558 (Km17+508.12 - Km 22)" xfId="1391"/>
    <cellStyle name="2_Du toan 558 (Km17+508.12 - Km 22)_!1 1 bao cao giao KH ve HTCMT vung TNB   12-12-2011" xfId="1392"/>
    <cellStyle name="2_Du toan 558 (Km17+508.12 - Km 22)_Bieu4HTMT" xfId="1393"/>
    <cellStyle name="2_Du toan 558 (Km17+508.12 - Km 22)_Bieu4HTMT_!1 1 bao cao giao KH ve HTCMT vung TNB   12-12-2011" xfId="1394"/>
    <cellStyle name="2_Du toan 558 (Km17+508.12 - Km 22)_Bieu4HTMT_KH TPCP vung TNB (03-1-2012)" xfId="1395"/>
    <cellStyle name="2_Du toan 558 (Km17+508.12 - Km 22)_Book1" xfId="5456"/>
    <cellStyle name="2_Du toan 558 (Km17+508.12 - Km 22)_KH TPCP vung TNB (03-1-2012)" xfId="1396"/>
    <cellStyle name="2_Du toan bo sung (11-2004)" xfId="5457"/>
    <cellStyle name="2_Du toan Goi 1" xfId="5458"/>
    <cellStyle name="2_Du toan Goi 2" xfId="5459"/>
    <cellStyle name="2_Du toan ngay 1-9-2004 (version 1)" xfId="5460"/>
    <cellStyle name="2_Dutoan xuatban" xfId="5461"/>
    <cellStyle name="2_Dutoan xuatbanlan2" xfId="5462"/>
    <cellStyle name="2_Duyet DT-KTTC(GDI)QD so 790" xfId="5463"/>
    <cellStyle name="2_Gia_VLQL48_duyet " xfId="1397"/>
    <cellStyle name="2_Gia_VLQL48_duyet _!1 1 bao cao giao KH ve HTCMT vung TNB   12-12-2011" xfId="1398"/>
    <cellStyle name="2_Gia_VLQL48_duyet _Bieu4HTMT" xfId="1399"/>
    <cellStyle name="2_Gia_VLQL48_duyet _Bieu4HTMT_!1 1 bao cao giao KH ve HTCMT vung TNB   12-12-2011" xfId="1400"/>
    <cellStyle name="2_Gia_VLQL48_duyet _Bieu4HTMT_KH TPCP vung TNB (03-1-2012)" xfId="1401"/>
    <cellStyle name="2_Gia_VLQL48_duyet _Book1" xfId="5464"/>
    <cellStyle name="2_Gia_VLQL48_duyet _KH TPCP vung TNB (03-1-2012)" xfId="1402"/>
    <cellStyle name="2_goi 1" xfId="5465"/>
    <cellStyle name="2_Goi 1 (TT04)" xfId="5466"/>
    <cellStyle name="2_Goi1N206" xfId="5467"/>
    <cellStyle name="2_Goi2N206" xfId="5468"/>
    <cellStyle name="2_Goi4N216" xfId="5469"/>
    <cellStyle name="2_Goi5N216" xfId="5470"/>
    <cellStyle name="2_Hoi Song" xfId="5471"/>
    <cellStyle name="2_KH 2010-bieu 6" xfId="1403"/>
    <cellStyle name="2_Kl6-6-05" xfId="5472"/>
    <cellStyle name="2_KLNM 1303" xfId="1404"/>
    <cellStyle name="2_KlQdinhduyet" xfId="1405"/>
    <cellStyle name="2_KlQdinhduyet_!1 1 bao cao giao KH ve HTCMT vung TNB   12-12-2011" xfId="1406"/>
    <cellStyle name="2_KlQdinhduyet_Bieu4HTMT" xfId="1407"/>
    <cellStyle name="2_KlQdinhduyet_Bieu4HTMT_!1 1 bao cao giao KH ve HTCMT vung TNB   12-12-2011" xfId="1408"/>
    <cellStyle name="2_KlQdinhduyet_Bieu4HTMT_KH TPCP vung TNB (03-1-2012)" xfId="1409"/>
    <cellStyle name="2_KlQdinhduyet_Book1" xfId="5473"/>
    <cellStyle name="2_KlQdinhduyet_KH TPCP vung TNB (03-1-2012)" xfId="1410"/>
    <cellStyle name="2_Kltayth" xfId="5474"/>
    <cellStyle name="2_Kluong4-2004" xfId="5475"/>
    <cellStyle name="2_TDT VINH - DUYET (CAU+DUONG)" xfId="5476"/>
    <cellStyle name="2_Thong ke cong" xfId="1411"/>
    <cellStyle name="2_thong ke giao dan sinh" xfId="1412"/>
    <cellStyle name="2_Tong hop" xfId="5477"/>
    <cellStyle name="2_TRUNG PMU 5" xfId="1413"/>
    <cellStyle name="2_TT C1 QL7-ql482" xfId="5478"/>
    <cellStyle name="2_ÿÿÿÿÿ" xfId="1414"/>
    <cellStyle name="2_ÿÿÿÿÿ_Bieu tong hop nhu cau ung 2011 da chon loc -Mien nui" xfId="1415"/>
    <cellStyle name="2_ÿÿÿÿÿ_Bieu tong hop nhu cau ung 2011 da chon loc -Mien nui 2" xfId="1416"/>
    <cellStyle name="2_ÿÿÿÿÿ_Book1" xfId="5479"/>
    <cellStyle name="2_ÿÿÿÿÿ_mau bieu doan giam sat 2010 (version 2)" xfId="1417"/>
    <cellStyle name="2_ÿÿÿÿÿ_tong hop TPCP" xfId="1418"/>
    <cellStyle name="20" xfId="5480"/>
    <cellStyle name="20% - Accent1 2" xfId="1419"/>
    <cellStyle name="20% - Accent2 2" xfId="1420"/>
    <cellStyle name="20% - Accent3 2" xfId="1421"/>
    <cellStyle name="20% - Accent4 2" xfId="1422"/>
    <cellStyle name="20% - Accent5 2" xfId="1423"/>
    <cellStyle name="20% - Accent6 2" xfId="1424"/>
    <cellStyle name="20% - Nhấn1" xfId="1425"/>
    <cellStyle name="20% - Nhấn2" xfId="1426"/>
    <cellStyle name="20% - Nhấn3" xfId="1427"/>
    <cellStyle name="20% - Nhấn4" xfId="1428"/>
    <cellStyle name="20% - Nhấn5" xfId="1429"/>
    <cellStyle name="20% - Nhấn6" xfId="1430"/>
    <cellStyle name="-2001" xfId="1431"/>
    <cellStyle name="3" xfId="1432"/>
    <cellStyle name="3_7 noi 48 goi C5 9 vi na" xfId="1433"/>
    <cellStyle name="3_Bang tong hop khoi luong" xfId="5481"/>
    <cellStyle name="3_Bieu ke hoach nam 2010" xfId="1434"/>
    <cellStyle name="3_Book1" xfId="1435"/>
    <cellStyle name="3_Book1_1" xfId="1436"/>
    <cellStyle name="3_Book1_1_!1 1 bao cao giao KH ve HTCMT vung TNB   12-12-2011" xfId="1437"/>
    <cellStyle name="3_Book1_1_Bieu4HTMT" xfId="1438"/>
    <cellStyle name="3_Book1_1_Bieu4HTMT_!1 1 bao cao giao KH ve HTCMT vung TNB   12-12-2011" xfId="1439"/>
    <cellStyle name="3_Book1_1_Bieu4HTMT_KH TPCP vung TNB (03-1-2012)" xfId="1440"/>
    <cellStyle name="3_Book1_1_Book1" xfId="5482"/>
    <cellStyle name="3_Book1_1_KH TPCP vung TNB (03-1-2012)" xfId="1441"/>
    <cellStyle name="3_Book1_Bang noi suy KL dao dat da" xfId="5483"/>
    <cellStyle name="3_Book1_Book1" xfId="5484"/>
    <cellStyle name="3_Book1_Book1_1" xfId="5485"/>
    <cellStyle name="3_Book1_PHU BIEU HA TINH 2008 DAY DU1 (THAM KHAO)" xfId="5486"/>
    <cellStyle name="3_Book1_PHU BIEU HA TINH 2008 DAY DU2" xfId="5487"/>
    <cellStyle name="3_Book1_PHU BIEU THU NGHE AN" xfId="5488"/>
    <cellStyle name="3_Book1_Tong hop" xfId="5489"/>
    <cellStyle name="3_Cau Hua Trai (TT 04)" xfId="5490"/>
    <cellStyle name="3_Cau thuy dien Ban La (Cu Anh)" xfId="1442"/>
    <cellStyle name="3_Cau thuy dien Ban La (Cu Anh)_!1 1 bao cao giao KH ve HTCMT vung TNB   12-12-2011" xfId="1443"/>
    <cellStyle name="3_Cau thuy dien Ban La (Cu Anh)_Bieu4HTMT" xfId="1444"/>
    <cellStyle name="3_Cau thuy dien Ban La (Cu Anh)_Bieu4HTMT_!1 1 bao cao giao KH ve HTCMT vung TNB   12-12-2011" xfId="1445"/>
    <cellStyle name="3_Cau thuy dien Ban La (Cu Anh)_Bieu4HTMT_KH TPCP vung TNB (03-1-2012)" xfId="1446"/>
    <cellStyle name="3_Cau thuy dien Ban La (Cu Anh)_Book1" xfId="5491"/>
    <cellStyle name="3_Cau thuy dien Ban La (Cu Anh)_KH TPCP vung TNB (03-1-2012)" xfId="1447"/>
    <cellStyle name="3_DIEN" xfId="5492"/>
    <cellStyle name="3_DT 2007_phong Gia_chi tiet_QD_UB" xfId="5493"/>
    <cellStyle name="3_DT 2008_Vxa_Ngay 26_12_2007" xfId="5494"/>
    <cellStyle name="3_DT KT ngay 10-9-2005" xfId="5495"/>
    <cellStyle name="3_DT R1 duyet" xfId="5496"/>
    <cellStyle name="3_Dtdchinh2397" xfId="1448"/>
    <cellStyle name="3_Dtdchinh2397_Tong hop KH 2014" xfId="1449"/>
    <cellStyle name="3_DTXL goi 11(20-9-05)" xfId="5497"/>
    <cellStyle name="3_Du toan (23-05-2005) Tham dinh" xfId="5498"/>
    <cellStyle name="3_Du toan (5 - 04 - 2004)" xfId="5499"/>
    <cellStyle name="3_Du toan (5 - 04 - 2004)_Book1" xfId="5500"/>
    <cellStyle name="3_Du toan 2008_Vanxa_Tuchu_Khong tu chu" xfId="5501"/>
    <cellStyle name="3_Du toan 558 (Km17+508.12 - Km 22)" xfId="1450"/>
    <cellStyle name="3_Du toan 558 (Km17+508.12 - Km 22)_!1 1 bao cao giao KH ve HTCMT vung TNB   12-12-2011" xfId="1451"/>
    <cellStyle name="3_Du toan 558 (Km17+508.12 - Km 22)_Bieu4HTMT" xfId="1452"/>
    <cellStyle name="3_Du toan 558 (Km17+508.12 - Km 22)_Bieu4HTMT_!1 1 bao cao giao KH ve HTCMT vung TNB   12-12-2011" xfId="1453"/>
    <cellStyle name="3_Du toan 558 (Km17+508.12 - Km 22)_Bieu4HTMT_KH TPCP vung TNB (03-1-2012)" xfId="1454"/>
    <cellStyle name="3_Du toan 558 (Km17+508.12 - Km 22)_Book1" xfId="5502"/>
    <cellStyle name="3_Du toan 558 (Km17+508.12 - Km 22)_KH TPCP vung TNB (03-1-2012)" xfId="1455"/>
    <cellStyle name="3_Du toan bo sung (11-2004)" xfId="5503"/>
    <cellStyle name="3_Du toan Goi 1" xfId="5504"/>
    <cellStyle name="3_Du toan Goi 2" xfId="5505"/>
    <cellStyle name="3_Du toan ngay 1-9-2004 (version 1)" xfId="5506"/>
    <cellStyle name="3_Dutoan xuatban" xfId="5507"/>
    <cellStyle name="3_Dutoan xuatbanlan2" xfId="5508"/>
    <cellStyle name="3_Duyet DT-KTTC(GDI)QD so 790" xfId="5509"/>
    <cellStyle name="3_Gia_VLQL48_duyet " xfId="1456"/>
    <cellStyle name="3_Gia_VLQL48_duyet _!1 1 bao cao giao KH ve HTCMT vung TNB   12-12-2011" xfId="1457"/>
    <cellStyle name="3_Gia_VLQL48_duyet _Bieu4HTMT" xfId="1458"/>
    <cellStyle name="3_Gia_VLQL48_duyet _Bieu4HTMT_!1 1 bao cao giao KH ve HTCMT vung TNB   12-12-2011" xfId="1459"/>
    <cellStyle name="3_Gia_VLQL48_duyet _Bieu4HTMT_KH TPCP vung TNB (03-1-2012)" xfId="1460"/>
    <cellStyle name="3_Gia_VLQL48_duyet _Book1" xfId="5510"/>
    <cellStyle name="3_Gia_VLQL48_duyet _KH TPCP vung TNB (03-1-2012)" xfId="1461"/>
    <cellStyle name="3_goi 1" xfId="5511"/>
    <cellStyle name="3_Goi 1 (TT04)" xfId="5512"/>
    <cellStyle name="3_Goi1N206" xfId="5513"/>
    <cellStyle name="3_Goi2N206" xfId="5514"/>
    <cellStyle name="3_Goi4N216" xfId="5515"/>
    <cellStyle name="3_Goi5N216" xfId="5516"/>
    <cellStyle name="3_Hoi Song" xfId="5517"/>
    <cellStyle name="3_KH 2010-bieu 6" xfId="1462"/>
    <cellStyle name="3_Kl6-6-05" xfId="5518"/>
    <cellStyle name="3_KLNM 1303" xfId="1463"/>
    <cellStyle name="3_KlQdinhduyet" xfId="1464"/>
    <cellStyle name="3_KlQdinhduyet_!1 1 bao cao giao KH ve HTCMT vung TNB   12-12-2011" xfId="1465"/>
    <cellStyle name="3_KlQdinhduyet_Bieu4HTMT" xfId="1466"/>
    <cellStyle name="3_KlQdinhduyet_Bieu4HTMT_!1 1 bao cao giao KH ve HTCMT vung TNB   12-12-2011" xfId="1467"/>
    <cellStyle name="3_KlQdinhduyet_Bieu4HTMT_KH TPCP vung TNB (03-1-2012)" xfId="1468"/>
    <cellStyle name="3_KlQdinhduyet_Book1" xfId="5519"/>
    <cellStyle name="3_KlQdinhduyet_KH TPCP vung TNB (03-1-2012)" xfId="1469"/>
    <cellStyle name="3_Kltayth" xfId="5520"/>
    <cellStyle name="3_Kluong4-2004" xfId="5521"/>
    <cellStyle name="3_TDT VINH - DUYET (CAU+DUONG)" xfId="5522"/>
    <cellStyle name="3_Thong ke cong" xfId="1470"/>
    <cellStyle name="3_thong ke giao dan sinh" xfId="1471"/>
    <cellStyle name="3_Tong hop" xfId="5523"/>
    <cellStyle name="3_TT C1 QL7-ql482" xfId="5524"/>
    <cellStyle name="3_ÿÿÿÿÿ" xfId="1472"/>
    <cellStyle name="4" xfId="1473"/>
    <cellStyle name="4_7 noi 48 goi C5 9 vi na" xfId="1474"/>
    <cellStyle name="4_Bang tong hop khoi luong" xfId="5525"/>
    <cellStyle name="4_Book1" xfId="1475"/>
    <cellStyle name="4_Book1_1" xfId="1476"/>
    <cellStyle name="4_Book1_1_!1 1 bao cao giao KH ve HTCMT vung TNB   12-12-2011" xfId="1477"/>
    <cellStyle name="4_Book1_1_Bieu4HTMT" xfId="1478"/>
    <cellStyle name="4_Book1_1_Bieu4HTMT_!1 1 bao cao giao KH ve HTCMT vung TNB   12-12-2011" xfId="1479"/>
    <cellStyle name="4_Book1_1_Bieu4HTMT_KH TPCP vung TNB (03-1-2012)" xfId="1480"/>
    <cellStyle name="4_Book1_1_Book1" xfId="5526"/>
    <cellStyle name="4_Book1_1_KH TPCP vung TNB (03-1-2012)" xfId="1481"/>
    <cellStyle name="4_Book1_Bang noi suy KL dao dat da" xfId="5527"/>
    <cellStyle name="4_Book1_Book1" xfId="5528"/>
    <cellStyle name="4_Book1_Book1_1" xfId="5529"/>
    <cellStyle name="4_Book1_PHU BIEU HA TINH 2008 DAY DU1 (THAM KHAO)" xfId="5530"/>
    <cellStyle name="4_Book1_PHU BIEU HA TINH 2008 DAY DU2" xfId="5531"/>
    <cellStyle name="4_Book1_PHU BIEU THU NGHE AN" xfId="5532"/>
    <cellStyle name="4_Book1_Tong hop" xfId="5533"/>
    <cellStyle name="4_Cau Hua Trai (TT 04)" xfId="5534"/>
    <cellStyle name="4_Cau thuy dien Ban La (Cu Anh)" xfId="1482"/>
    <cellStyle name="4_Cau thuy dien Ban La (Cu Anh)_!1 1 bao cao giao KH ve HTCMT vung TNB   12-12-2011" xfId="1483"/>
    <cellStyle name="4_Cau thuy dien Ban La (Cu Anh)_Bieu4HTMT" xfId="1484"/>
    <cellStyle name="4_Cau thuy dien Ban La (Cu Anh)_Bieu4HTMT_!1 1 bao cao giao KH ve HTCMT vung TNB   12-12-2011" xfId="1485"/>
    <cellStyle name="4_Cau thuy dien Ban La (Cu Anh)_Bieu4HTMT_KH TPCP vung TNB (03-1-2012)" xfId="1486"/>
    <cellStyle name="4_Cau thuy dien Ban La (Cu Anh)_Book1" xfId="5535"/>
    <cellStyle name="4_Cau thuy dien Ban La (Cu Anh)_KH TPCP vung TNB (03-1-2012)" xfId="1487"/>
    <cellStyle name="4_DIEN" xfId="5536"/>
    <cellStyle name="4_DT 2007_phong Gia_chi tiet_QD_UB" xfId="5537"/>
    <cellStyle name="4_DT 2008_Vxa_Ngay 26_12_2007" xfId="5538"/>
    <cellStyle name="4_DT KT ngay 10-9-2005" xfId="5539"/>
    <cellStyle name="4_DT R1 duyet" xfId="5540"/>
    <cellStyle name="4_Dtdchinh2397" xfId="1488"/>
    <cellStyle name="4_Dtdchinh2397_Tong hop KH 2014" xfId="1489"/>
    <cellStyle name="4_DTXL goi 11(20-9-05)" xfId="5541"/>
    <cellStyle name="4_Du toan (23-05-2005) Tham dinh" xfId="5542"/>
    <cellStyle name="4_Du toan (5 - 04 - 2004)" xfId="5543"/>
    <cellStyle name="4_Du toan (5 - 04 - 2004)_Book1" xfId="5544"/>
    <cellStyle name="4_Du toan 2008_Vanxa_Tuchu_Khong tu chu" xfId="5545"/>
    <cellStyle name="4_Du toan 558 (Km17+508.12 - Km 22)" xfId="1490"/>
    <cellStyle name="4_Du toan 558 (Km17+508.12 - Km 22)_!1 1 bao cao giao KH ve HTCMT vung TNB   12-12-2011" xfId="1491"/>
    <cellStyle name="4_Du toan 558 (Km17+508.12 - Km 22)_Bieu4HTMT" xfId="1492"/>
    <cellStyle name="4_Du toan 558 (Km17+508.12 - Km 22)_Bieu4HTMT_!1 1 bao cao giao KH ve HTCMT vung TNB   12-12-2011" xfId="1493"/>
    <cellStyle name="4_Du toan 558 (Km17+508.12 - Km 22)_Bieu4HTMT_KH TPCP vung TNB (03-1-2012)" xfId="1494"/>
    <cellStyle name="4_Du toan 558 (Km17+508.12 - Km 22)_Book1" xfId="5546"/>
    <cellStyle name="4_Du toan 558 (Km17+508.12 - Km 22)_KH TPCP vung TNB (03-1-2012)" xfId="1495"/>
    <cellStyle name="4_Du toan bo sung (11-2004)" xfId="5547"/>
    <cellStyle name="4_Du toan Goi 1" xfId="5548"/>
    <cellStyle name="4_Du toan Goi 2" xfId="5549"/>
    <cellStyle name="4_Du toan ngay 1-9-2004 (version 1)" xfId="5550"/>
    <cellStyle name="4_Dutoan xuatban" xfId="5551"/>
    <cellStyle name="4_Dutoan xuatbanlan2" xfId="5552"/>
    <cellStyle name="4_Duyet DT-KTTC(GDI)QD so 790" xfId="5553"/>
    <cellStyle name="4_Gia_VLQL48_duyet " xfId="1496"/>
    <cellStyle name="4_Gia_VLQL48_duyet _!1 1 bao cao giao KH ve HTCMT vung TNB   12-12-2011" xfId="1497"/>
    <cellStyle name="4_Gia_VLQL48_duyet _Bieu4HTMT" xfId="1498"/>
    <cellStyle name="4_Gia_VLQL48_duyet _Bieu4HTMT_!1 1 bao cao giao KH ve HTCMT vung TNB   12-12-2011" xfId="1499"/>
    <cellStyle name="4_Gia_VLQL48_duyet _Bieu4HTMT_KH TPCP vung TNB (03-1-2012)" xfId="1500"/>
    <cellStyle name="4_Gia_VLQL48_duyet _Book1" xfId="5554"/>
    <cellStyle name="4_Gia_VLQL48_duyet _KH TPCP vung TNB (03-1-2012)" xfId="1501"/>
    <cellStyle name="4_goi 1" xfId="5555"/>
    <cellStyle name="4_Goi 1 (TT04)" xfId="5556"/>
    <cellStyle name="4_Goi1N206" xfId="5557"/>
    <cellStyle name="4_Goi2N206" xfId="5558"/>
    <cellStyle name="4_Goi4N216" xfId="5559"/>
    <cellStyle name="4_Goi5N216" xfId="5560"/>
    <cellStyle name="4_Hoi Song" xfId="5561"/>
    <cellStyle name="4_Kl6-6-05" xfId="5562"/>
    <cellStyle name="4_KLNM 1303" xfId="1502"/>
    <cellStyle name="4_KlQdinhduyet" xfId="1503"/>
    <cellStyle name="4_KlQdinhduyet_!1 1 bao cao giao KH ve HTCMT vung TNB   12-12-2011" xfId="1504"/>
    <cellStyle name="4_KlQdinhduyet_Bieu4HTMT" xfId="1505"/>
    <cellStyle name="4_KlQdinhduyet_Bieu4HTMT_!1 1 bao cao giao KH ve HTCMT vung TNB   12-12-2011" xfId="1506"/>
    <cellStyle name="4_KlQdinhduyet_Bieu4HTMT_KH TPCP vung TNB (03-1-2012)" xfId="1507"/>
    <cellStyle name="4_KlQdinhduyet_Book1" xfId="5563"/>
    <cellStyle name="4_KlQdinhduyet_KH TPCP vung TNB (03-1-2012)" xfId="1508"/>
    <cellStyle name="4_Kltayth" xfId="5564"/>
    <cellStyle name="4_Kluong4-2004" xfId="5565"/>
    <cellStyle name="4_TDT VINH - DUYET (CAU+DUONG)" xfId="5566"/>
    <cellStyle name="4_Thong ke cong" xfId="1509"/>
    <cellStyle name="4_thong ke giao dan sinh" xfId="1510"/>
    <cellStyle name="4_Tong hop" xfId="5567"/>
    <cellStyle name="4_TT C1 QL7-ql482" xfId="5568"/>
    <cellStyle name="4_ÿÿÿÿÿ" xfId="1511"/>
    <cellStyle name="40% - Accent1 2" xfId="1512"/>
    <cellStyle name="40% - Accent2 2" xfId="1513"/>
    <cellStyle name="40% - Accent3 2" xfId="1514"/>
    <cellStyle name="40% - Accent4 2" xfId="1515"/>
    <cellStyle name="40% - Accent5 2" xfId="1516"/>
    <cellStyle name="40% - Accent6 2" xfId="1517"/>
    <cellStyle name="40% - Nhấn1" xfId="1518"/>
    <cellStyle name="40% - Nhấn2" xfId="1519"/>
    <cellStyle name="40% - Nhấn3" xfId="1520"/>
    <cellStyle name="40% - Nhấn4" xfId="1521"/>
    <cellStyle name="40% - Nhấn5" xfId="1522"/>
    <cellStyle name="40% - Nhấn6" xfId="1523"/>
    <cellStyle name="52" xfId="1524"/>
    <cellStyle name="6" xfId="1525"/>
    <cellStyle name="6_15_10_2013 BC nhu cau von doi ung ODA (2014-2016) ngay 15102013 Sua" xfId="1526"/>
    <cellStyle name="6_BC nhu cau von doi ung ODA nganh NN (BKH)" xfId="1527"/>
    <cellStyle name="6_BC nhu cau von doi ung ODA nganh NN (BKH)_05-12  KH trung han 2016-2020 - Liem Thinh edited" xfId="1528"/>
    <cellStyle name="6_BC nhu cau von doi ung ODA nganh NN (BKH)_Copy of 05-12  KH trung han 2016-2020 - Liem Thinh edited (1)" xfId="1529"/>
    <cellStyle name="6_BC Tai co cau (bieu TH)" xfId="1530"/>
    <cellStyle name="6_BC Tai co cau (bieu TH)_05-12  KH trung han 2016-2020 - Liem Thinh edited" xfId="1531"/>
    <cellStyle name="6_BC Tai co cau (bieu TH)_Copy of 05-12  KH trung han 2016-2020 - Liem Thinh edited (1)" xfId="1532"/>
    <cellStyle name="6_Bieu mau ung 2011-Mien Trung-TPCP-11-6" xfId="1533"/>
    <cellStyle name="6_Bieu mau ung 2011-Mien Trung-TPCP-11-6_Tong hop KH 2014" xfId="1534"/>
    <cellStyle name="6_BKH (TPCP) tháng 5.2010_Quang Nam" xfId="1535"/>
    <cellStyle name="6_Book1" xfId="5569"/>
    <cellStyle name="6_Cong trinh co y kien LD_Dang_NN_2011-Tay nguyen-9-10" xfId="1536"/>
    <cellStyle name="6_Cong trinh co y kien LD_Dang_NN_2011-Tay nguyen-9-10_!1 1 bao cao giao KH ve HTCMT vung TNB   12-12-2011" xfId="1537"/>
    <cellStyle name="6_Cong trinh co y kien LD_Dang_NN_2011-Tay nguyen-9-10_Bieu4HTMT" xfId="1538"/>
    <cellStyle name="6_Cong trinh co y kien LD_Dang_NN_2011-Tay nguyen-9-10_Bieu4HTMT_!1 1 bao cao giao KH ve HTCMT vung TNB   12-12-2011" xfId="1539"/>
    <cellStyle name="6_Cong trinh co y kien LD_Dang_NN_2011-Tay nguyen-9-10_Bieu4HTMT_KH TPCP vung TNB (03-1-2012)" xfId="1540"/>
    <cellStyle name="6_Cong trinh co y kien LD_Dang_NN_2011-Tay nguyen-9-10_KH TPCP vung TNB (03-1-2012)" xfId="1541"/>
    <cellStyle name="6_Copy of ghep 3 bieu trinh LD BO 28-6 (TPCP)" xfId="1542"/>
    <cellStyle name="6_Copy of ghep 3 bieu trinh LD BO 28-6 (TPCP)_Tong hop KH 2014" xfId="1543"/>
    <cellStyle name="6_DK 2014-2015 final" xfId="1544"/>
    <cellStyle name="6_DK 2014-2015 final_05-12  KH trung han 2016-2020 - Liem Thinh edited" xfId="1545"/>
    <cellStyle name="6_DK 2014-2015 final_Copy of 05-12  KH trung han 2016-2020 - Liem Thinh edited (1)" xfId="1546"/>
    <cellStyle name="6_DK 2014-2015 new" xfId="1547"/>
    <cellStyle name="6_DK 2014-2015 new_05-12  KH trung han 2016-2020 - Liem Thinh edited" xfId="1548"/>
    <cellStyle name="6_DK 2014-2015 new_Copy of 05-12  KH trung han 2016-2020 - Liem Thinh edited (1)" xfId="1549"/>
    <cellStyle name="6_DK KH CBDT 2014 11-11-2013" xfId="1550"/>
    <cellStyle name="6_DK KH CBDT 2014 11-11-2013(1)" xfId="1551"/>
    <cellStyle name="6_DK KH CBDT 2014 11-11-2013(1)_05-12  KH trung han 2016-2020 - Liem Thinh edited" xfId="1552"/>
    <cellStyle name="6_DK KH CBDT 2014 11-11-2013(1)_Copy of 05-12  KH trung han 2016-2020 - Liem Thinh edited (1)" xfId="1553"/>
    <cellStyle name="6_DK KH CBDT 2014 11-11-2013_05-12  KH trung han 2016-2020 - Liem Thinh edited" xfId="1554"/>
    <cellStyle name="6_DK KH CBDT 2014 11-11-2013_Copy of 05-12  KH trung han 2016-2020 - Liem Thinh edited (1)" xfId="1555"/>
    <cellStyle name="6_DTDuong dong tien -sua tham tra 2009 - luong 650" xfId="1556"/>
    <cellStyle name="6_DTDuong dong tien -sua tham tra 2009 - luong 650_Tong hop KH 2014" xfId="1557"/>
    <cellStyle name="6_KH 2011-2015" xfId="1558"/>
    <cellStyle name="6_Nhu cau tam ung NSNN&amp;TPCP&amp;ODA theo tieu chi cua Bo (CV410_BKH-TH)_vung Tay Nguyen (11.6.2010)" xfId="1559"/>
    <cellStyle name="6_Nhu cau tam ung NSNN&amp;TPCP&amp;ODA theo tieu chi cua Bo (CV410_BKH-TH)_vung Tay Nguyen (11.6.2010)_Tong hop KH 2014" xfId="1560"/>
    <cellStyle name="6_tai co cau dau tu (tong hop)1" xfId="1561"/>
    <cellStyle name="6_thanh toan cau tran (dot 7)-" xfId="5570"/>
    <cellStyle name="6_thanh_toan_cau_tran_dot_12" xfId="5571"/>
    <cellStyle name="6_thanh_toandot_14" xfId="5572"/>
    <cellStyle name="6_TN - Ho tro khac 2011" xfId="1562"/>
    <cellStyle name="6_TN - Ho tro khac 2011_!1 1 bao cao giao KH ve HTCMT vung TNB   12-12-2011" xfId="1563"/>
    <cellStyle name="6_TN - Ho tro khac 2011_Bieu4HTMT" xfId="1564"/>
    <cellStyle name="6_TN - Ho tro khac 2011_Bieu4HTMT_!1 1 bao cao giao KH ve HTCMT vung TNB   12-12-2011" xfId="1565"/>
    <cellStyle name="6_TN - Ho tro khac 2011_Bieu4HTMT_KH TPCP vung TNB (03-1-2012)" xfId="1566"/>
    <cellStyle name="6_TN - Ho tro khac 2011_KH TPCP vung TNB (03-1-2012)" xfId="1567"/>
    <cellStyle name="6_Tong hop KH 2014" xfId="1568"/>
    <cellStyle name="60% - Accent1 2" xfId="1569"/>
    <cellStyle name="60% - Accent2 2" xfId="1570"/>
    <cellStyle name="60% - Accent3 2" xfId="1571"/>
    <cellStyle name="60% - Accent4 2" xfId="1572"/>
    <cellStyle name="60% - Accent5 2" xfId="1573"/>
    <cellStyle name="60% - Accent6 2" xfId="1574"/>
    <cellStyle name="60% - Nhấn1" xfId="1575"/>
    <cellStyle name="60% - Nhấn2" xfId="1576"/>
    <cellStyle name="60% - Nhấn3" xfId="1577"/>
    <cellStyle name="60% - Nhấn4" xfId="1578"/>
    <cellStyle name="60% - Nhấn5" xfId="1579"/>
    <cellStyle name="60% - Nhấn6" xfId="1580"/>
    <cellStyle name="9" xfId="1581"/>
    <cellStyle name="9_!1 1 bao cao giao KH ve HTCMT vung TNB   12-12-2011" xfId="1582"/>
    <cellStyle name="9_Bieu4HTMT" xfId="1583"/>
    <cellStyle name="9_Bieu4HTMT_!1 1 bao cao giao KH ve HTCMT vung TNB   12-12-2011" xfId="1584"/>
    <cellStyle name="9_Bieu4HTMT_KH TPCP vung TNB (03-1-2012)" xfId="1585"/>
    <cellStyle name="9_KH TPCP vung TNB (03-1-2012)" xfId="1586"/>
    <cellStyle name="_x0001_Å»_x001e_´ " xfId="5573"/>
    <cellStyle name="_x0001_Å»_x001e_´_" xfId="5574"/>
    <cellStyle name="Accent1 2" xfId="1587"/>
    <cellStyle name="Accent2 2" xfId="1588"/>
    <cellStyle name="Accent3 2" xfId="1589"/>
    <cellStyle name="Accent4 2" xfId="1590"/>
    <cellStyle name="Accent5 2" xfId="1591"/>
    <cellStyle name="Accent6 2" xfId="1592"/>
    <cellStyle name="ÅëÈ­ [0]_      " xfId="1593"/>
    <cellStyle name="AeE­ [0]_INQUIRY ¿?¾÷AßAø " xfId="1594"/>
    <cellStyle name="ÅëÈ­ [0]_L601CPT" xfId="1595"/>
    <cellStyle name="ÅëÈ­_      " xfId="1596"/>
    <cellStyle name="AeE­_INQUIRY ¿?¾÷AßAø " xfId="1597"/>
    <cellStyle name="ÅëÈ­_L601CPT" xfId="1598"/>
    <cellStyle name="args.style" xfId="1599"/>
    <cellStyle name="args.style 2" xfId="1600"/>
    <cellStyle name="at" xfId="1601"/>
    <cellStyle name="ÄÞ¸¶ [0]_      " xfId="1602"/>
    <cellStyle name="AÞ¸¶ [0]_INQUIRY ¿?¾÷AßAø " xfId="9"/>
    <cellStyle name="ÄÞ¸¶ [0]_L601CPT" xfId="1603"/>
    <cellStyle name="ÄÞ¸¶_      " xfId="1604"/>
    <cellStyle name="AÞ¸¶_INQUIRY ¿?¾÷AßAø " xfId="10"/>
    <cellStyle name="ÄÞ¸¶_L601CPT" xfId="1605"/>
    <cellStyle name="AutoFormat Options" xfId="1606"/>
    <cellStyle name="AutoFormat Options 2" xfId="1607"/>
    <cellStyle name="Bad 2" xfId="1608"/>
    <cellStyle name="Body" xfId="1609"/>
    <cellStyle name="C?AØ_¿?¾÷CoE² " xfId="11"/>
    <cellStyle name="C~1" xfId="1610"/>
    <cellStyle name="Ç¥ÁØ_      " xfId="1611"/>
    <cellStyle name="C￥AØ_¿μ¾÷CoE² " xfId="12"/>
    <cellStyle name="Ç¥ÁØ_±¸¹Ì´ëÃ¥" xfId="1612"/>
    <cellStyle name="C￥AØ_Sheet1_¿μ¾÷CoE² " xfId="1613"/>
    <cellStyle name="Ç¥ÁØ_ÿÿÿÿÿÿ_4_ÃÑÇÕ°è " xfId="1614"/>
    <cellStyle name="Calc Currency (0)" xfId="1615"/>
    <cellStyle name="Calc Currency (0) 2" xfId="1616"/>
    <cellStyle name="Calc Currency (0) 3" xfId="5575"/>
    <cellStyle name="Calc Currency (0) 4" xfId="5576"/>
    <cellStyle name="Calc Currency (0) 5" xfId="5577"/>
    <cellStyle name="Calc Currency (0) 6" xfId="5578"/>
    <cellStyle name="Calc Currency (0) 7" xfId="5579"/>
    <cellStyle name="Calc Currency (0) 8" xfId="5580"/>
    <cellStyle name="Calc Currency (0)_Bien ban" xfId="5581"/>
    <cellStyle name="Calc Currency (2)" xfId="1617"/>
    <cellStyle name="Calc Currency (2) 10" xfId="1618"/>
    <cellStyle name="Calc Currency (2) 11" xfId="1619"/>
    <cellStyle name="Calc Currency (2) 12" xfId="1620"/>
    <cellStyle name="Calc Currency (2) 13" xfId="1621"/>
    <cellStyle name="Calc Currency (2) 14" xfId="1622"/>
    <cellStyle name="Calc Currency (2) 15" xfId="1623"/>
    <cellStyle name="Calc Currency (2) 16" xfId="1624"/>
    <cellStyle name="Calc Currency (2) 2" xfId="1625"/>
    <cellStyle name="Calc Currency (2) 3" xfId="1626"/>
    <cellStyle name="Calc Currency (2) 4" xfId="1627"/>
    <cellStyle name="Calc Currency (2) 5" xfId="1628"/>
    <cellStyle name="Calc Currency (2) 6" xfId="1629"/>
    <cellStyle name="Calc Currency (2) 7" xfId="1630"/>
    <cellStyle name="Calc Currency (2) 8" xfId="1631"/>
    <cellStyle name="Calc Currency (2) 9" xfId="1632"/>
    <cellStyle name="Calc Percent (0)" xfId="1633"/>
    <cellStyle name="Calc Percent (0) 10" xfId="1634"/>
    <cellStyle name="Calc Percent (0) 11" xfId="1635"/>
    <cellStyle name="Calc Percent (0) 12" xfId="1636"/>
    <cellStyle name="Calc Percent (0) 13" xfId="1637"/>
    <cellStyle name="Calc Percent (0) 14" xfId="1638"/>
    <cellStyle name="Calc Percent (0) 15" xfId="1639"/>
    <cellStyle name="Calc Percent (0) 16" xfId="1640"/>
    <cellStyle name="Calc Percent (0) 2" xfId="1641"/>
    <cellStyle name="Calc Percent (0) 3" xfId="1642"/>
    <cellStyle name="Calc Percent (0) 4" xfId="1643"/>
    <cellStyle name="Calc Percent (0) 5" xfId="1644"/>
    <cellStyle name="Calc Percent (0) 6" xfId="1645"/>
    <cellStyle name="Calc Percent (0) 7" xfId="1646"/>
    <cellStyle name="Calc Percent (0) 8" xfId="1647"/>
    <cellStyle name="Calc Percent (0) 9" xfId="1648"/>
    <cellStyle name="Calc Percent (1)" xfId="1649"/>
    <cellStyle name="Calc Percent (1) 10" xfId="1650"/>
    <cellStyle name="Calc Percent (1) 11" xfId="1651"/>
    <cellStyle name="Calc Percent (1) 12" xfId="1652"/>
    <cellStyle name="Calc Percent (1) 13" xfId="1653"/>
    <cellStyle name="Calc Percent (1) 14" xfId="1654"/>
    <cellStyle name="Calc Percent (1) 15" xfId="1655"/>
    <cellStyle name="Calc Percent (1) 16" xfId="1656"/>
    <cellStyle name="Calc Percent (1) 2" xfId="1657"/>
    <cellStyle name="Calc Percent (1) 3" xfId="1658"/>
    <cellStyle name="Calc Percent (1) 4" xfId="1659"/>
    <cellStyle name="Calc Percent (1) 5" xfId="1660"/>
    <cellStyle name="Calc Percent (1) 6" xfId="1661"/>
    <cellStyle name="Calc Percent (1) 7" xfId="1662"/>
    <cellStyle name="Calc Percent (1) 8" xfId="1663"/>
    <cellStyle name="Calc Percent (1) 9" xfId="1664"/>
    <cellStyle name="Calc Percent (2)" xfId="1665"/>
    <cellStyle name="Calc Percent (2) 10" xfId="1666"/>
    <cellStyle name="Calc Percent (2) 11" xfId="1667"/>
    <cellStyle name="Calc Percent (2) 12" xfId="1668"/>
    <cellStyle name="Calc Percent (2) 13" xfId="1669"/>
    <cellStyle name="Calc Percent (2) 14" xfId="1670"/>
    <cellStyle name="Calc Percent (2) 15" xfId="1671"/>
    <cellStyle name="Calc Percent (2) 16" xfId="1672"/>
    <cellStyle name="Calc Percent (2) 2" xfId="1673"/>
    <cellStyle name="Calc Percent (2) 3" xfId="1674"/>
    <cellStyle name="Calc Percent (2) 4" xfId="1675"/>
    <cellStyle name="Calc Percent (2) 5" xfId="1676"/>
    <cellStyle name="Calc Percent (2) 6" xfId="1677"/>
    <cellStyle name="Calc Percent (2) 7" xfId="1678"/>
    <cellStyle name="Calc Percent (2) 8" xfId="1679"/>
    <cellStyle name="Calc Percent (2) 9" xfId="1680"/>
    <cellStyle name="Calc Units (0)" xfId="1681"/>
    <cellStyle name="Calc Units (0) 10" xfId="1682"/>
    <cellStyle name="Calc Units (0) 11" xfId="1683"/>
    <cellStyle name="Calc Units (0) 12" xfId="1684"/>
    <cellStyle name="Calc Units (0) 13" xfId="1685"/>
    <cellStyle name="Calc Units (0) 14" xfId="1686"/>
    <cellStyle name="Calc Units (0) 15" xfId="1687"/>
    <cellStyle name="Calc Units (0) 16" xfId="1688"/>
    <cellStyle name="Calc Units (0) 2" xfId="1689"/>
    <cellStyle name="Calc Units (0) 3" xfId="1690"/>
    <cellStyle name="Calc Units (0) 4" xfId="1691"/>
    <cellStyle name="Calc Units (0) 5" xfId="1692"/>
    <cellStyle name="Calc Units (0) 6" xfId="1693"/>
    <cellStyle name="Calc Units (0) 7" xfId="1694"/>
    <cellStyle name="Calc Units (0) 8" xfId="1695"/>
    <cellStyle name="Calc Units (0) 9" xfId="1696"/>
    <cellStyle name="Calc Units (1)" xfId="1697"/>
    <cellStyle name="Calc Units (1) 10" xfId="1698"/>
    <cellStyle name="Calc Units (1) 11" xfId="1699"/>
    <cellStyle name="Calc Units (1) 12" xfId="1700"/>
    <cellStyle name="Calc Units (1) 13" xfId="1701"/>
    <cellStyle name="Calc Units (1) 14" xfId="1702"/>
    <cellStyle name="Calc Units (1) 15" xfId="1703"/>
    <cellStyle name="Calc Units (1) 16" xfId="1704"/>
    <cellStyle name="Calc Units (1) 2" xfId="1705"/>
    <cellStyle name="Calc Units (1) 3" xfId="1706"/>
    <cellStyle name="Calc Units (1) 4" xfId="1707"/>
    <cellStyle name="Calc Units (1) 5" xfId="1708"/>
    <cellStyle name="Calc Units (1) 6" xfId="1709"/>
    <cellStyle name="Calc Units (1) 7" xfId="1710"/>
    <cellStyle name="Calc Units (1) 8" xfId="1711"/>
    <cellStyle name="Calc Units (1) 9" xfId="1712"/>
    <cellStyle name="Calc Units (2)" xfId="1713"/>
    <cellStyle name="Calc Units (2) 10" xfId="1714"/>
    <cellStyle name="Calc Units (2) 11" xfId="1715"/>
    <cellStyle name="Calc Units (2) 12" xfId="1716"/>
    <cellStyle name="Calc Units (2) 13" xfId="1717"/>
    <cellStyle name="Calc Units (2) 14" xfId="1718"/>
    <cellStyle name="Calc Units (2) 15" xfId="1719"/>
    <cellStyle name="Calc Units (2) 16" xfId="1720"/>
    <cellStyle name="Calc Units (2) 2" xfId="1721"/>
    <cellStyle name="Calc Units (2) 3" xfId="1722"/>
    <cellStyle name="Calc Units (2) 4" xfId="1723"/>
    <cellStyle name="Calc Units (2) 5" xfId="1724"/>
    <cellStyle name="Calc Units (2) 6" xfId="1725"/>
    <cellStyle name="Calc Units (2) 7" xfId="1726"/>
    <cellStyle name="Calc Units (2) 8" xfId="1727"/>
    <cellStyle name="Calc Units (2) 9" xfId="1728"/>
    <cellStyle name="Calculation 2" xfId="1729"/>
    <cellStyle name="category" xfId="1730"/>
    <cellStyle name="category 2" xfId="1731"/>
    <cellStyle name="Centered Heading" xfId="1732"/>
    <cellStyle name="Cerrency_Sheet2_XANGDAU" xfId="1733"/>
    <cellStyle name="Check Cell 2" xfId="1734"/>
    <cellStyle name="Chi phÝ kh¸c_Book1" xfId="1735"/>
    <cellStyle name="chu" xfId="1736"/>
    <cellStyle name="CHUONG" xfId="1737"/>
    <cellStyle name="ColLevel_0" xfId="5582"/>
    <cellStyle name="Column_Title" xfId="1738"/>
    <cellStyle name="Comma" xfId="3" builtinId="3"/>
    <cellStyle name="Comma  - Style1" xfId="1739"/>
    <cellStyle name="Comma  - Style2" xfId="1740"/>
    <cellStyle name="Comma  - Style3" xfId="1741"/>
    <cellStyle name="Comma  - Style4" xfId="1742"/>
    <cellStyle name="Comma  - Style5" xfId="1743"/>
    <cellStyle name="Comma  - Style6" xfId="1744"/>
    <cellStyle name="Comma  - Style7" xfId="1745"/>
    <cellStyle name="Comma  - Style8" xfId="1746"/>
    <cellStyle name="Comma %" xfId="1747"/>
    <cellStyle name="Comma % 10" xfId="1748"/>
    <cellStyle name="Comma % 11" xfId="1749"/>
    <cellStyle name="Comma % 12" xfId="1750"/>
    <cellStyle name="Comma % 13" xfId="1751"/>
    <cellStyle name="Comma % 14" xfId="1752"/>
    <cellStyle name="Comma % 15" xfId="1753"/>
    <cellStyle name="Comma % 2" xfId="1754"/>
    <cellStyle name="Comma % 3" xfId="1755"/>
    <cellStyle name="Comma % 4" xfId="1756"/>
    <cellStyle name="Comma % 5" xfId="1757"/>
    <cellStyle name="Comma % 6" xfId="1758"/>
    <cellStyle name="Comma % 7" xfId="1759"/>
    <cellStyle name="Comma % 8" xfId="1760"/>
    <cellStyle name="Comma % 9" xfId="1761"/>
    <cellStyle name="Comma [ ,]" xfId="5583"/>
    <cellStyle name="Comma [0] 10" xfId="1762"/>
    <cellStyle name="Comma [0] 11" xfId="1763"/>
    <cellStyle name="Comma [0] 2" xfId="1764"/>
    <cellStyle name="Comma [0] 2 10" xfId="1765"/>
    <cellStyle name="Comma [0] 2 11" xfId="1766"/>
    <cellStyle name="Comma [0] 2 12" xfId="1767"/>
    <cellStyle name="Comma [0] 2 13" xfId="1768"/>
    <cellStyle name="Comma [0] 2 14" xfId="1769"/>
    <cellStyle name="Comma [0] 2 15" xfId="1770"/>
    <cellStyle name="Comma [0] 2 16" xfId="1771"/>
    <cellStyle name="Comma [0] 2 17" xfId="1772"/>
    <cellStyle name="Comma [0] 2 18" xfId="1773"/>
    <cellStyle name="Comma [0] 2 19" xfId="1774"/>
    <cellStyle name="Comma [0] 2 2" xfId="1775"/>
    <cellStyle name="Comma [0] 2 2 2" xfId="1776"/>
    <cellStyle name="Comma [0] 2 20" xfId="1777"/>
    <cellStyle name="Comma [0] 2 21" xfId="1778"/>
    <cellStyle name="Comma [0] 2 22" xfId="1779"/>
    <cellStyle name="Comma [0] 2 23" xfId="1780"/>
    <cellStyle name="Comma [0] 2 24" xfId="1781"/>
    <cellStyle name="Comma [0] 2 25" xfId="1782"/>
    <cellStyle name="Comma [0] 2 26" xfId="1783"/>
    <cellStyle name="Comma [0] 2 3" xfId="1784"/>
    <cellStyle name="Comma [0] 2 4" xfId="1785"/>
    <cellStyle name="Comma [0] 2 5" xfId="1786"/>
    <cellStyle name="Comma [0] 2 6" xfId="1787"/>
    <cellStyle name="Comma [0] 2 7" xfId="1788"/>
    <cellStyle name="Comma [0] 2 8" xfId="1789"/>
    <cellStyle name="Comma [0] 2 9" xfId="1790"/>
    <cellStyle name="Comma [0] 2_05-12  KH trung han 2016-2020 - Liem Thinh edited" xfId="1791"/>
    <cellStyle name="Comma [0] 3" xfId="1792"/>
    <cellStyle name="Comma [0] 3 2" xfId="1793"/>
    <cellStyle name="Comma [0] 3 3" xfId="1794"/>
    <cellStyle name="Comma [0] 4" xfId="1795"/>
    <cellStyle name="Comma [0] 4 2" xfId="5584"/>
    <cellStyle name="Comma [0] 4 3" xfId="5585"/>
    <cellStyle name="Comma [0] 4 4" xfId="5586"/>
    <cellStyle name="Comma [0] 4 5" xfId="5587"/>
    <cellStyle name="Comma [0] 4 6" xfId="5588"/>
    <cellStyle name="Comma [0] 5" xfId="1796"/>
    <cellStyle name="Comma [0] 6" xfId="1797"/>
    <cellStyle name="Comma [0] 7" xfId="1798"/>
    <cellStyle name="Comma [0] 8" xfId="1799"/>
    <cellStyle name="Comma [0] 9" xfId="1800"/>
    <cellStyle name="Comma [00]" xfId="1801"/>
    <cellStyle name="Comma [00] 10" xfId="1802"/>
    <cellStyle name="Comma [00] 11" xfId="1803"/>
    <cellStyle name="Comma [00] 12" xfId="1804"/>
    <cellStyle name="Comma [00] 13" xfId="1805"/>
    <cellStyle name="Comma [00] 14" xfId="1806"/>
    <cellStyle name="Comma [00] 15" xfId="1807"/>
    <cellStyle name="Comma [00] 16" xfId="1808"/>
    <cellStyle name="Comma [00] 2" xfId="1809"/>
    <cellStyle name="Comma [00] 3" xfId="1810"/>
    <cellStyle name="Comma [00] 4" xfId="1811"/>
    <cellStyle name="Comma [00] 5" xfId="1812"/>
    <cellStyle name="Comma [00] 6" xfId="1813"/>
    <cellStyle name="Comma [00] 7" xfId="1814"/>
    <cellStyle name="Comma [00] 8" xfId="1815"/>
    <cellStyle name="Comma [00] 9" xfId="1816"/>
    <cellStyle name="Comma 0.0" xfId="1817"/>
    <cellStyle name="Comma 0.0%" xfId="1818"/>
    <cellStyle name="Comma 0.00" xfId="1819"/>
    <cellStyle name="Comma 0.00%" xfId="1820"/>
    <cellStyle name="Comma 0.000" xfId="1821"/>
    <cellStyle name="Comma 0.000%" xfId="1822"/>
    <cellStyle name="Comma 10" xfId="1823"/>
    <cellStyle name="Comma 10 10" xfId="13"/>
    <cellStyle name="Comma 10 10 3" xfId="5802"/>
    <cellStyle name="Comma 10 2" xfId="14"/>
    <cellStyle name="Comma 10 2 2" xfId="1824"/>
    <cellStyle name="Comma 10 3" xfId="1825"/>
    <cellStyle name="Comma 10 3 10" xfId="1826"/>
    <cellStyle name="Comma 10 3 11" xfId="1827"/>
    <cellStyle name="Comma 10 3 12" xfId="1828"/>
    <cellStyle name="Comma 10 3 13" xfId="1829"/>
    <cellStyle name="Comma 10 3 14" xfId="1830"/>
    <cellStyle name="Comma 10 3 15" xfId="1831"/>
    <cellStyle name="Comma 10 3 16" xfId="1832"/>
    <cellStyle name="Comma 10 3 17" xfId="1833"/>
    <cellStyle name="Comma 10 3 18" xfId="1834"/>
    <cellStyle name="Comma 10 3 19" xfId="1835"/>
    <cellStyle name="Comma 10 3 2" xfId="1836"/>
    <cellStyle name="Comma 10 3 2 10" xfId="1837"/>
    <cellStyle name="Comma 10 3 2 11" xfId="1838"/>
    <cellStyle name="Comma 10 3 2 12" xfId="1839"/>
    <cellStyle name="Comma 10 3 2 13" xfId="1840"/>
    <cellStyle name="Comma 10 3 2 14" xfId="1841"/>
    <cellStyle name="Comma 10 3 2 15" xfId="1842"/>
    <cellStyle name="Comma 10 3 2 16" xfId="1843"/>
    <cellStyle name="Comma 10 3 2 17" xfId="1844"/>
    <cellStyle name="Comma 10 3 2 18" xfId="1845"/>
    <cellStyle name="Comma 10 3 2 19" xfId="1846"/>
    <cellStyle name="Comma 10 3 2 2" xfId="1847"/>
    <cellStyle name="Comma 10 3 2 2 10" xfId="1848"/>
    <cellStyle name="Comma 10 3 2 2 11" xfId="1849"/>
    <cellStyle name="Comma 10 3 2 2 12" xfId="1850"/>
    <cellStyle name="Comma 10 3 2 2 13" xfId="1851"/>
    <cellStyle name="Comma 10 3 2 2 14" xfId="1852"/>
    <cellStyle name="Comma 10 3 2 2 15" xfId="1853"/>
    <cellStyle name="Comma 10 3 2 2 16" xfId="1854"/>
    <cellStyle name="Comma 10 3 2 2 17" xfId="1855"/>
    <cellStyle name="Comma 10 3 2 2 18" xfId="1856"/>
    <cellStyle name="Comma 10 3 2 2 19" xfId="1857"/>
    <cellStyle name="Comma 10 3 2 2 2" xfId="1858"/>
    <cellStyle name="Comma 10 3 2 2 20" xfId="1859"/>
    <cellStyle name="Comma 10 3 2 2 21" xfId="1860"/>
    <cellStyle name="Comma 10 3 2 2 22" xfId="1861"/>
    <cellStyle name="Comma 10 3 2 2 23" xfId="1862"/>
    <cellStyle name="Comma 10 3 2 2 3" xfId="1863"/>
    <cellStyle name="Comma 10 3 2 2 4" xfId="1864"/>
    <cellStyle name="Comma 10 3 2 2 5" xfId="1865"/>
    <cellStyle name="Comma 10 3 2 2 6" xfId="1866"/>
    <cellStyle name="Comma 10 3 2 2 7" xfId="1867"/>
    <cellStyle name="Comma 10 3 2 2 8" xfId="1868"/>
    <cellStyle name="Comma 10 3 2 2 9" xfId="1869"/>
    <cellStyle name="Comma 10 3 2 20" xfId="1870"/>
    <cellStyle name="Comma 10 3 2 21" xfId="1871"/>
    <cellStyle name="Comma 10 3 2 22" xfId="1872"/>
    <cellStyle name="Comma 10 3 2 23" xfId="1873"/>
    <cellStyle name="Comma 10 3 2 3" xfId="1874"/>
    <cellStyle name="Comma 10 3 2 4" xfId="1875"/>
    <cellStyle name="Comma 10 3 2 5" xfId="1876"/>
    <cellStyle name="Comma 10 3 2 6" xfId="1877"/>
    <cellStyle name="Comma 10 3 2 7" xfId="1878"/>
    <cellStyle name="Comma 10 3 2 8" xfId="1879"/>
    <cellStyle name="Comma 10 3 2 9" xfId="1880"/>
    <cellStyle name="Comma 10 3 20" xfId="1881"/>
    <cellStyle name="Comma 10 3 21" xfId="1882"/>
    <cellStyle name="Comma 10 3 22" xfId="1883"/>
    <cellStyle name="Comma 10 3 23" xfId="1884"/>
    <cellStyle name="Comma 10 3 3" xfId="1885"/>
    <cellStyle name="Comma 10 3 3 2" xfId="1886"/>
    <cellStyle name="Comma 10 3 4" xfId="1887"/>
    <cellStyle name="Comma 10 3 5" xfId="1888"/>
    <cellStyle name="Comma 10 3 6" xfId="1889"/>
    <cellStyle name="Comma 10 3 7" xfId="1890"/>
    <cellStyle name="Comma 10 3 8" xfId="1891"/>
    <cellStyle name="Comma 10 3 9" xfId="1892"/>
    <cellStyle name="Comma 11" xfId="1893"/>
    <cellStyle name="Comma 11 2" xfId="1894"/>
    <cellStyle name="Comma 11 3" xfId="1895"/>
    <cellStyle name="Comma 11 3 2" xfId="1896"/>
    <cellStyle name="Comma 11 3 3" xfId="1897"/>
    <cellStyle name="Comma 12" xfId="1898"/>
    <cellStyle name="Comma 12 2" xfId="1899"/>
    <cellStyle name="Comma 12 3" xfId="1900"/>
    <cellStyle name="Comma 13" xfId="1901"/>
    <cellStyle name="Comma 13 2" xfId="1902"/>
    <cellStyle name="Comma 13 2 2" xfId="1903"/>
    <cellStyle name="Comma 13 2 2 2" xfId="1904"/>
    <cellStyle name="Comma 13 2 2 2 2" xfId="1905"/>
    <cellStyle name="Comma 13 2 2 2 3" xfId="1906"/>
    <cellStyle name="Comma 13 2 2 3" xfId="1907"/>
    <cellStyle name="Comma 13 2 2 4" xfId="1908"/>
    <cellStyle name="Comma 13 2 2 5" xfId="1909"/>
    <cellStyle name="Comma 13 2 3" xfId="1910"/>
    <cellStyle name="Comma 13 2 3 2" xfId="1911"/>
    <cellStyle name="Comma 13 2 4" xfId="1912"/>
    <cellStyle name="Comma 13 2 5" xfId="1913"/>
    <cellStyle name="Comma 13 2 7 2" xfId="1914"/>
    <cellStyle name="Comma 13 3" xfId="1915"/>
    <cellStyle name="Comma 13 3 3" xfId="1916"/>
    <cellStyle name="Comma 13 4" xfId="1917"/>
    <cellStyle name="Comma 13 5" xfId="5589"/>
    <cellStyle name="Comma 13 6" xfId="5590"/>
    <cellStyle name="Comma 14" xfId="1918"/>
    <cellStyle name="Comma 14 2" xfId="1919"/>
    <cellStyle name="Comma 14 2 2" xfId="1920"/>
    <cellStyle name="Comma 14 2 2 2" xfId="5803"/>
    <cellStyle name="Comma 14 2 2 2 2" xfId="5804"/>
    <cellStyle name="Comma 14 2 2 3" xfId="5805"/>
    <cellStyle name="Comma 14 2 3" xfId="5806"/>
    <cellStyle name="Comma 14 2 3 2" xfId="5807"/>
    <cellStyle name="Comma 14 2 4" xfId="5808"/>
    <cellStyle name="Comma 14 3" xfId="1921"/>
    <cellStyle name="Comma 14 3 2" xfId="5809"/>
    <cellStyle name="Comma 14 3 2 2" xfId="5810"/>
    <cellStyle name="Comma 14 3 3" xfId="5811"/>
    <cellStyle name="Comma 14 4" xfId="5812"/>
    <cellStyle name="Comma 14 4 2" xfId="5813"/>
    <cellStyle name="Comma 14 5" xfId="5814"/>
    <cellStyle name="Comma 15" xfId="1922"/>
    <cellStyle name="Comma 15 2" xfId="1923"/>
    <cellStyle name="Comma 15 3" xfId="1924"/>
    <cellStyle name="Comma 16" xfId="1925"/>
    <cellStyle name="Comma 16 2" xfId="1926"/>
    <cellStyle name="Comma 16 3" xfId="1927"/>
    <cellStyle name="Comma 16 3 2" xfId="1928"/>
    <cellStyle name="Comma 16 3 2 2" xfId="1929"/>
    <cellStyle name="Comma 16 3 3" xfId="1930"/>
    <cellStyle name="Comma 16 3 3 2" xfId="1931"/>
    <cellStyle name="Comma 16 3 4" xfId="1932"/>
    <cellStyle name="Comma 17" xfId="1933"/>
    <cellStyle name="Comma 17 2" xfId="1934"/>
    <cellStyle name="Comma 17 3" xfId="1935"/>
    <cellStyle name="Comma 17 4" xfId="1936"/>
    <cellStyle name="Comma 17 5" xfId="5591"/>
    <cellStyle name="Comma 17 6" xfId="5592"/>
    <cellStyle name="Comma 18" xfId="1937"/>
    <cellStyle name="Comma 18 2" xfId="1938"/>
    <cellStyle name="Comma 18 3" xfId="1939"/>
    <cellStyle name="Comma 19" xfId="1940"/>
    <cellStyle name="Comma 19 2" xfId="1941"/>
    <cellStyle name="Comma 2" xfId="4"/>
    <cellStyle name="Comma 2 10" xfId="1942"/>
    <cellStyle name="Comma 2 11" xfId="1943"/>
    <cellStyle name="Comma 2 12" xfId="1944"/>
    <cellStyle name="Comma 2 13" xfId="1945"/>
    <cellStyle name="Comma 2 14" xfId="1946"/>
    <cellStyle name="Comma 2 15" xfId="1947"/>
    <cellStyle name="Comma 2 16" xfId="1948"/>
    <cellStyle name="Comma 2 17" xfId="1949"/>
    <cellStyle name="Comma 2 18" xfId="1950"/>
    <cellStyle name="Comma 2 19" xfId="1951"/>
    <cellStyle name="Comma 2 2" xfId="15"/>
    <cellStyle name="Comma 2 2 10" xfId="1952"/>
    <cellStyle name="Comma 2 2 11" xfId="1953"/>
    <cellStyle name="Comma 2 2 12" xfId="1954"/>
    <cellStyle name="Comma 2 2 13" xfId="1955"/>
    <cellStyle name="Comma 2 2 14" xfId="1956"/>
    <cellStyle name="Comma 2 2 15" xfId="1957"/>
    <cellStyle name="Comma 2 2 16" xfId="1958"/>
    <cellStyle name="Comma 2 2 17" xfId="1959"/>
    <cellStyle name="Comma 2 2 18" xfId="1960"/>
    <cellStyle name="Comma 2 2 19" xfId="1961"/>
    <cellStyle name="Comma 2 2 2" xfId="61"/>
    <cellStyle name="Comma 2 2 2 10" xfId="1962"/>
    <cellStyle name="Comma 2 2 2 11" xfId="1963"/>
    <cellStyle name="Comma 2 2 2 12" xfId="1964"/>
    <cellStyle name="Comma 2 2 2 13" xfId="1965"/>
    <cellStyle name="Comma 2 2 2 14" xfId="1966"/>
    <cellStyle name="Comma 2 2 2 15" xfId="1967"/>
    <cellStyle name="Comma 2 2 2 16" xfId="1968"/>
    <cellStyle name="Comma 2 2 2 17" xfId="1969"/>
    <cellStyle name="Comma 2 2 2 18" xfId="1970"/>
    <cellStyle name="Comma 2 2 2 19" xfId="1971"/>
    <cellStyle name="Comma 2 2 2 2" xfId="1972"/>
    <cellStyle name="Comma 2 2 2 2 10" xfId="1973"/>
    <cellStyle name="Comma 2 2 2 2 11" xfId="1974"/>
    <cellStyle name="Comma 2 2 2 2 12" xfId="1975"/>
    <cellStyle name="Comma 2 2 2 2 13" xfId="1976"/>
    <cellStyle name="Comma 2 2 2 2 14" xfId="1977"/>
    <cellStyle name="Comma 2 2 2 2 15" xfId="1978"/>
    <cellStyle name="Comma 2 2 2 2 16" xfId="1979"/>
    <cellStyle name="Comma 2 2 2 2 17" xfId="1980"/>
    <cellStyle name="Comma 2 2 2 2 18" xfId="1981"/>
    <cellStyle name="Comma 2 2 2 2 19" xfId="1982"/>
    <cellStyle name="Comma 2 2 2 2 2" xfId="1983"/>
    <cellStyle name="Comma 2 2 2 2 2 10" xfId="1984"/>
    <cellStyle name="Comma 2 2 2 2 2 11" xfId="1985"/>
    <cellStyle name="Comma 2 2 2 2 2 12" xfId="1986"/>
    <cellStyle name="Comma 2 2 2 2 2 13" xfId="1987"/>
    <cellStyle name="Comma 2 2 2 2 2 14" xfId="1988"/>
    <cellStyle name="Comma 2 2 2 2 2 15" xfId="1989"/>
    <cellStyle name="Comma 2 2 2 2 2 16" xfId="1990"/>
    <cellStyle name="Comma 2 2 2 2 2 17" xfId="1991"/>
    <cellStyle name="Comma 2 2 2 2 2 18" xfId="1992"/>
    <cellStyle name="Comma 2 2 2 2 2 19" xfId="1993"/>
    <cellStyle name="Comma 2 2 2 2 2 2" xfId="1994"/>
    <cellStyle name="Comma 2 2 2 2 2 2 2" xfId="1995"/>
    <cellStyle name="Comma 2 2 2 2 2 2 3" xfId="1996"/>
    <cellStyle name="Comma 2 2 2 2 2 2 4" xfId="1997"/>
    <cellStyle name="Comma 2 2 2 2 2 20" xfId="1998"/>
    <cellStyle name="Comma 2 2 2 2 2 21" xfId="1999"/>
    <cellStyle name="Comma 2 2 2 2 2 22" xfId="2000"/>
    <cellStyle name="Comma 2 2 2 2 2 23" xfId="2001"/>
    <cellStyle name="Comma 2 2 2 2 2 24" xfId="2002"/>
    <cellStyle name="Comma 2 2 2 2 2 25" xfId="2003"/>
    <cellStyle name="Comma 2 2 2 2 2 3" xfId="2004"/>
    <cellStyle name="Comma 2 2 2 2 2 4" xfId="2005"/>
    <cellStyle name="Comma 2 2 2 2 2 5" xfId="2006"/>
    <cellStyle name="Comma 2 2 2 2 2 6" xfId="2007"/>
    <cellStyle name="Comma 2 2 2 2 2 7" xfId="2008"/>
    <cellStyle name="Comma 2 2 2 2 2 8" xfId="2009"/>
    <cellStyle name="Comma 2 2 2 2 2 9" xfId="2010"/>
    <cellStyle name="Comma 2 2 2 2 20" xfId="2011"/>
    <cellStyle name="Comma 2 2 2 2 21" xfId="2012"/>
    <cellStyle name="Comma 2 2 2 2 22" xfId="2013"/>
    <cellStyle name="Comma 2 2 2 2 23" xfId="2014"/>
    <cellStyle name="Comma 2 2 2 2 24" xfId="2015"/>
    <cellStyle name="Comma 2 2 2 2 25" xfId="2016"/>
    <cellStyle name="Comma 2 2 2 2 3" xfId="2017"/>
    <cellStyle name="Comma 2 2 2 2 4" xfId="2018"/>
    <cellStyle name="Comma 2 2 2 2 5" xfId="2019"/>
    <cellStyle name="Comma 2 2 2 2 6" xfId="2020"/>
    <cellStyle name="Comma 2 2 2 2 7" xfId="2021"/>
    <cellStyle name="Comma 2 2 2 2 8" xfId="2022"/>
    <cellStyle name="Comma 2 2 2 2 9" xfId="2023"/>
    <cellStyle name="Comma 2 2 2 20" xfId="2024"/>
    <cellStyle name="Comma 2 2 2 21" xfId="2025"/>
    <cellStyle name="Comma 2 2 2 22" xfId="2026"/>
    <cellStyle name="Comma 2 2 2 23" xfId="2027"/>
    <cellStyle name="Comma 2 2 2 24" xfId="2028"/>
    <cellStyle name="Comma 2 2 2 25" xfId="2029"/>
    <cellStyle name="Comma 2 2 2 26" xfId="2030"/>
    <cellStyle name="Comma 2 2 2 27" xfId="2031"/>
    <cellStyle name="Comma 2 2 2 28" xfId="2032"/>
    <cellStyle name="Comma 2 2 2 29" xfId="2033"/>
    <cellStyle name="Comma 2 2 2 3" xfId="2034"/>
    <cellStyle name="Comma 2 2 2 30" xfId="2035"/>
    <cellStyle name="Comma 2 2 2 31" xfId="2036"/>
    <cellStyle name="Comma 2 2 2 32" xfId="2037"/>
    <cellStyle name="Comma 2 2 2 33" xfId="2038"/>
    <cellStyle name="Comma 2 2 2 34" xfId="2039"/>
    <cellStyle name="Comma 2 2 2 35" xfId="2040"/>
    <cellStyle name="Comma 2 2 2 36" xfId="2041"/>
    <cellStyle name="Comma 2 2 2 37" xfId="2042"/>
    <cellStyle name="Comma 2 2 2 38" xfId="2043"/>
    <cellStyle name="Comma 2 2 2 39" xfId="2044"/>
    <cellStyle name="Comma 2 2 2 4" xfId="2045"/>
    <cellStyle name="Comma 2 2 2 40" xfId="2046"/>
    <cellStyle name="Comma 2 2 2 41" xfId="2047"/>
    <cellStyle name="Comma 2 2 2 42" xfId="2048"/>
    <cellStyle name="Comma 2 2 2 43" xfId="2049"/>
    <cellStyle name="Comma 2 2 2 44" xfId="2050"/>
    <cellStyle name="Comma 2 2 2 45" xfId="2051"/>
    <cellStyle name="Comma 2 2 2 46" xfId="2052"/>
    <cellStyle name="Comma 2 2 2 5" xfId="2053"/>
    <cellStyle name="Comma 2 2 2 6" xfId="2054"/>
    <cellStyle name="Comma 2 2 2 7" xfId="2055"/>
    <cellStyle name="Comma 2 2 2 8" xfId="2056"/>
    <cellStyle name="Comma 2 2 2 9" xfId="2057"/>
    <cellStyle name="Comma 2 2 20" xfId="2058"/>
    <cellStyle name="Comma 2 2 21" xfId="2059"/>
    <cellStyle name="Comma 2 2 22" xfId="2060"/>
    <cellStyle name="Comma 2 2 23" xfId="2061"/>
    <cellStyle name="Comma 2 2 24" xfId="2062"/>
    <cellStyle name="Comma 2 2 24 2" xfId="2063"/>
    <cellStyle name="Comma 2 2 25" xfId="2064"/>
    <cellStyle name="Comma 2 2 26" xfId="2065"/>
    <cellStyle name="Comma 2 2 27" xfId="2066"/>
    <cellStyle name="Comma 2 2 28" xfId="2067"/>
    <cellStyle name="Comma 2 2 29" xfId="2068"/>
    <cellStyle name="Comma 2 2 3" xfId="2069"/>
    <cellStyle name="Comma 2 2 3 2" xfId="2070"/>
    <cellStyle name="Comma 2 2 30" xfId="2071"/>
    <cellStyle name="Comma 2 2 31" xfId="2072"/>
    <cellStyle name="Comma 2 2 32" xfId="2073"/>
    <cellStyle name="Comma 2 2 33" xfId="2074"/>
    <cellStyle name="Comma 2 2 34" xfId="2075"/>
    <cellStyle name="Comma 2 2 35" xfId="2076"/>
    <cellStyle name="Comma 2 2 36" xfId="2077"/>
    <cellStyle name="Comma 2 2 37" xfId="2078"/>
    <cellStyle name="Comma 2 2 38" xfId="2079"/>
    <cellStyle name="Comma 2 2 39" xfId="2080"/>
    <cellStyle name="Comma 2 2 4" xfId="2081"/>
    <cellStyle name="Comma 2 2 40" xfId="2082"/>
    <cellStyle name="Comma 2 2 41" xfId="2083"/>
    <cellStyle name="Comma 2 2 42" xfId="2084"/>
    <cellStyle name="Comma 2 2 43" xfId="2085"/>
    <cellStyle name="Comma 2 2 44" xfId="2086"/>
    <cellStyle name="Comma 2 2 45" xfId="2087"/>
    <cellStyle name="Comma 2 2 46" xfId="2088"/>
    <cellStyle name="Comma 2 2 47" xfId="2089"/>
    <cellStyle name="Comma 2 2 5" xfId="2090"/>
    <cellStyle name="Comma 2 2 6" xfId="2091"/>
    <cellStyle name="Comma 2 2 7" xfId="2092"/>
    <cellStyle name="Comma 2 2 8" xfId="2093"/>
    <cellStyle name="Comma 2 2 9" xfId="2094"/>
    <cellStyle name="Comma 2 2_05-12  KH trung han 2016-2020 - Liem Thinh edited" xfId="2095"/>
    <cellStyle name="Comma 2 20" xfId="2096"/>
    <cellStyle name="Comma 2 21" xfId="2097"/>
    <cellStyle name="Comma 2 22" xfId="2098"/>
    <cellStyle name="Comma 2 23" xfId="2099"/>
    <cellStyle name="Comma 2 24" xfId="2100"/>
    <cellStyle name="Comma 2 25" xfId="2101"/>
    <cellStyle name="Comma 2 26" xfId="2102"/>
    <cellStyle name="Comma 2 26 2" xfId="2103"/>
    <cellStyle name="Comma 2 27" xfId="2104"/>
    <cellStyle name="Comma 2 28" xfId="2105"/>
    <cellStyle name="Comma 2 29" xfId="2106"/>
    <cellStyle name="Comma 2 3" xfId="2107"/>
    <cellStyle name="Comma 2 3 2" xfId="2108"/>
    <cellStyle name="Comma 2 3 2 2" xfId="2109"/>
    <cellStyle name="Comma 2 3 2 3" xfId="2110"/>
    <cellStyle name="Comma 2 3 3" xfId="2111"/>
    <cellStyle name="Comma 2 3 6" xfId="2112"/>
    <cellStyle name="Comma 2 30" xfId="2113"/>
    <cellStyle name="Comma 2 31" xfId="2114"/>
    <cellStyle name="Comma 2 32" xfId="2115"/>
    <cellStyle name="Comma 2 33" xfId="2116"/>
    <cellStyle name="Comma 2 34" xfId="2117"/>
    <cellStyle name="Comma 2 35" xfId="2118"/>
    <cellStyle name="Comma 2 36" xfId="2119"/>
    <cellStyle name="Comma 2 37" xfId="2120"/>
    <cellStyle name="Comma 2 38" xfId="2121"/>
    <cellStyle name="Comma 2 39" xfId="2122"/>
    <cellStyle name="Comma 2 4" xfId="2123"/>
    <cellStyle name="Comma 2 4 2" xfId="2124"/>
    <cellStyle name="Comma 2 40" xfId="2125"/>
    <cellStyle name="Comma 2 41" xfId="2126"/>
    <cellStyle name="Comma 2 42" xfId="2127"/>
    <cellStyle name="Comma 2 43" xfId="2128"/>
    <cellStyle name="Comma 2 44" xfId="2129"/>
    <cellStyle name="Comma 2 45" xfId="2130"/>
    <cellStyle name="Comma 2 46" xfId="2131"/>
    <cellStyle name="Comma 2 47" xfId="2132"/>
    <cellStyle name="Comma 2 48" xfId="2133"/>
    <cellStyle name="Comma 2 49" xfId="2134"/>
    <cellStyle name="Comma 2 5" xfId="2135"/>
    <cellStyle name="Comma 2 5 2" xfId="2136"/>
    <cellStyle name="Comma 2 5 3" xfId="2137"/>
    <cellStyle name="Comma 2 50" xfId="2138"/>
    <cellStyle name="Comma 2 6" xfId="2139"/>
    <cellStyle name="Comma 2 7" xfId="2140"/>
    <cellStyle name="Comma 2 8" xfId="2141"/>
    <cellStyle name="Comma 2 9" xfId="2142"/>
    <cellStyle name="Comma 2_Book1" xfId="5593"/>
    <cellStyle name="Comma 20" xfId="2143"/>
    <cellStyle name="Comma 20 2" xfId="2144"/>
    <cellStyle name="Comma 20 3" xfId="2145"/>
    <cellStyle name="Comma 20 4" xfId="2146"/>
    <cellStyle name="Comma 21" xfId="16"/>
    <cellStyle name="Comma 21 2" xfId="2147"/>
    <cellStyle name="Comma 21 3" xfId="2148"/>
    <cellStyle name="Comma 21 4" xfId="17"/>
    <cellStyle name="Comma 22" xfId="2149"/>
    <cellStyle name="Comma 22 2" xfId="2150"/>
    <cellStyle name="Comma 22 3" xfId="2151"/>
    <cellStyle name="Comma 23" xfId="2152"/>
    <cellStyle name="Comma 23 2" xfId="2153"/>
    <cellStyle name="Comma 23 3" xfId="2154"/>
    <cellStyle name="Comma 24" xfId="2155"/>
    <cellStyle name="Comma 24 2" xfId="2156"/>
    <cellStyle name="Comma 25" xfId="2157"/>
    <cellStyle name="Comma 25 2" xfId="2158"/>
    <cellStyle name="Comma 26" xfId="2159"/>
    <cellStyle name="Comma 26 2" xfId="2160"/>
    <cellStyle name="Comma 27" xfId="2161"/>
    <cellStyle name="Comma 27 2" xfId="2162"/>
    <cellStyle name="Comma 28" xfId="2163"/>
    <cellStyle name="Comma 28 2" xfId="2164"/>
    <cellStyle name="Comma 28 2 2" xfId="5815"/>
    <cellStyle name="Comma 28 2 2 2" xfId="5816"/>
    <cellStyle name="Comma 28 2 3" xfId="5817"/>
    <cellStyle name="Comma 28 3" xfId="5818"/>
    <cellStyle name="Comma 28 3 2" xfId="5819"/>
    <cellStyle name="Comma 28 4" xfId="5820"/>
    <cellStyle name="Comma 29" xfId="2165"/>
    <cellStyle name="Comma 29 2" xfId="2166"/>
    <cellStyle name="Comma 3" xfId="6"/>
    <cellStyle name="Comma 3 2" xfId="2167"/>
    <cellStyle name="Comma 3 2 10" xfId="2168"/>
    <cellStyle name="Comma 3 2 11" xfId="2169"/>
    <cellStyle name="Comma 3 2 12" xfId="2170"/>
    <cellStyle name="Comma 3 2 13" xfId="2171"/>
    <cellStyle name="Comma 3 2 14" xfId="2172"/>
    <cellStyle name="Comma 3 2 15" xfId="2173"/>
    <cellStyle name="Comma 3 2 2" xfId="2174"/>
    <cellStyle name="Comma 3 2 2 2" xfId="2175"/>
    <cellStyle name="Comma 3 2 2 3" xfId="2176"/>
    <cellStyle name="Comma 3 2 3" xfId="2177"/>
    <cellStyle name="Comma 3 2 3 2" xfId="2178"/>
    <cellStyle name="Comma 3 2 3 3" xfId="2179"/>
    <cellStyle name="Comma 3 2 4" xfId="2180"/>
    <cellStyle name="Comma 3 2 5" xfId="2181"/>
    <cellStyle name="Comma 3 2 6" xfId="2182"/>
    <cellStyle name="Comma 3 2 7" xfId="2183"/>
    <cellStyle name="Comma 3 2 8" xfId="2184"/>
    <cellStyle name="Comma 3 2 9" xfId="2185"/>
    <cellStyle name="Comma 3 3" xfId="2186"/>
    <cellStyle name="Comma 3 3 2" xfId="2187"/>
    <cellStyle name="Comma 3 3 3" xfId="2188"/>
    <cellStyle name="Comma 3 4" xfId="2189"/>
    <cellStyle name="Comma 3 4 2" xfId="2190"/>
    <cellStyle name="Comma 3 4 3" xfId="2191"/>
    <cellStyle name="Comma 3 5" xfId="2192"/>
    <cellStyle name="Comma 3 5 2" xfId="2193"/>
    <cellStyle name="Comma 3 6" xfId="2194"/>
    <cellStyle name="Comma 3 6 2" xfId="2195"/>
    <cellStyle name="Comma 3_Biểu 14 - KH2015 dự án ODA" xfId="2196"/>
    <cellStyle name="Comma 30" xfId="2197"/>
    <cellStyle name="Comma 30 2" xfId="2198"/>
    <cellStyle name="Comma 31" xfId="2199"/>
    <cellStyle name="Comma 31 2" xfId="2200"/>
    <cellStyle name="Comma 32" xfId="2201"/>
    <cellStyle name="Comma 32 2" xfId="2202"/>
    <cellStyle name="Comma 32 2 2" xfId="2203"/>
    <cellStyle name="Comma 32 3" xfId="2204"/>
    <cellStyle name="Comma 33" xfId="2205"/>
    <cellStyle name="Comma 33 2" xfId="2206"/>
    <cellStyle name="Comma 34" xfId="2207"/>
    <cellStyle name="Comma 34 2" xfId="2208"/>
    <cellStyle name="Comma 35" xfId="2209"/>
    <cellStyle name="Comma 35 2" xfId="2210"/>
    <cellStyle name="Comma 35 3" xfId="2211"/>
    <cellStyle name="Comma 35 3 2" xfId="2212"/>
    <cellStyle name="Comma 35 4" xfId="2213"/>
    <cellStyle name="Comma 35 4 2" xfId="2214"/>
    <cellStyle name="Comma 36" xfId="2215"/>
    <cellStyle name="Comma 36 2" xfId="2216"/>
    <cellStyle name="Comma 37" xfId="2217"/>
    <cellStyle name="Comma 37 2" xfId="2218"/>
    <cellStyle name="Comma 38" xfId="2219"/>
    <cellStyle name="Comma 39" xfId="2220"/>
    <cellStyle name="Comma 39 2" xfId="2221"/>
    <cellStyle name="Comma 4" xfId="18"/>
    <cellStyle name="Comma 4 10" xfId="2222"/>
    <cellStyle name="Comma 4 11" xfId="2223"/>
    <cellStyle name="Comma 4 12" xfId="2224"/>
    <cellStyle name="Comma 4 13" xfId="2225"/>
    <cellStyle name="Comma 4 14" xfId="2226"/>
    <cellStyle name="Comma 4 15" xfId="2227"/>
    <cellStyle name="Comma 4 16" xfId="2228"/>
    <cellStyle name="Comma 4 17" xfId="2229"/>
    <cellStyle name="Comma 4 18" xfId="2230"/>
    <cellStyle name="Comma 4 19" xfId="2231"/>
    <cellStyle name="Comma 4 2" xfId="19"/>
    <cellStyle name="Comma 4 2 10" xfId="2232"/>
    <cellStyle name="Comma 4 2 11" xfId="2233"/>
    <cellStyle name="Comma 4 2 12" xfId="2234"/>
    <cellStyle name="Comma 4 2 13" xfId="2235"/>
    <cellStyle name="Comma 4 2 14" xfId="2236"/>
    <cellStyle name="Comma 4 2 15" xfId="2237"/>
    <cellStyle name="Comma 4 2 16" xfId="2238"/>
    <cellStyle name="Comma 4 2 17" xfId="2239"/>
    <cellStyle name="Comma 4 2 18" xfId="2240"/>
    <cellStyle name="Comma 4 2 19" xfId="2241"/>
    <cellStyle name="Comma 4 2 2" xfId="2242"/>
    <cellStyle name="Comma 4 2 2 10" xfId="2243"/>
    <cellStyle name="Comma 4 2 2 11" xfId="2244"/>
    <cellStyle name="Comma 4 2 2 12" xfId="2245"/>
    <cellStyle name="Comma 4 2 2 13" xfId="2246"/>
    <cellStyle name="Comma 4 2 2 14" xfId="2247"/>
    <cellStyle name="Comma 4 2 2 15" xfId="2248"/>
    <cellStyle name="Comma 4 2 2 16" xfId="2249"/>
    <cellStyle name="Comma 4 2 2 17" xfId="2250"/>
    <cellStyle name="Comma 4 2 2 18" xfId="2251"/>
    <cellStyle name="Comma 4 2 2 19" xfId="2252"/>
    <cellStyle name="Comma 4 2 2 2" xfId="2253"/>
    <cellStyle name="Comma 4 2 2 20" xfId="2254"/>
    <cellStyle name="Comma 4 2 2 21" xfId="2255"/>
    <cellStyle name="Comma 4 2 2 22" xfId="2256"/>
    <cellStyle name="Comma 4 2 2 23" xfId="2257"/>
    <cellStyle name="Comma 4 2 2 3" xfId="2258"/>
    <cellStyle name="Comma 4 2 2 4" xfId="2259"/>
    <cellStyle name="Comma 4 2 2 5" xfId="2260"/>
    <cellStyle name="Comma 4 2 2 6" xfId="2261"/>
    <cellStyle name="Comma 4 2 2 7" xfId="2262"/>
    <cellStyle name="Comma 4 2 2 8" xfId="2263"/>
    <cellStyle name="Comma 4 2 2 9" xfId="2264"/>
    <cellStyle name="Comma 4 2 20" xfId="2265"/>
    <cellStyle name="Comma 4 2 21" xfId="2266"/>
    <cellStyle name="Comma 4 2 22" xfId="2267"/>
    <cellStyle name="Comma 4 2 23" xfId="2268"/>
    <cellStyle name="Comma 4 2 3" xfId="20"/>
    <cellStyle name="Comma 4 2 4" xfId="2269"/>
    <cellStyle name="Comma 4 2 5" xfId="2270"/>
    <cellStyle name="Comma 4 2 6" xfId="2271"/>
    <cellStyle name="Comma 4 2 7" xfId="2272"/>
    <cellStyle name="Comma 4 2 8" xfId="2273"/>
    <cellStyle name="Comma 4 2 9" xfId="2274"/>
    <cellStyle name="Comma 4 20" xfId="2275"/>
    <cellStyle name="Comma 4 21" xfId="2276"/>
    <cellStyle name="Comma 4 22" xfId="2277"/>
    <cellStyle name="Comma 4 23" xfId="2278"/>
    <cellStyle name="Comma 4 24" xfId="2279"/>
    <cellStyle name="Comma 4 25" xfId="2280"/>
    <cellStyle name="Comma 4 26" xfId="2281"/>
    <cellStyle name="Comma 4 3" xfId="2282"/>
    <cellStyle name="Comma 4 3 2" xfId="2283"/>
    <cellStyle name="Comma 4 3 2 2" xfId="2284"/>
    <cellStyle name="Comma 4 3 3" xfId="2285"/>
    <cellStyle name="Comma 4 3 4" xfId="21"/>
    <cellStyle name="Comma 4 4" xfId="2286"/>
    <cellStyle name="Comma 4 4 2" xfId="2287"/>
    <cellStyle name="Comma 4 4 3" xfId="2288"/>
    <cellStyle name="Comma 4 4 4" xfId="2289"/>
    <cellStyle name="Comma 4 5" xfId="2290"/>
    <cellStyle name="Comma 4 6" xfId="2291"/>
    <cellStyle name="Comma 4 7" xfId="2292"/>
    <cellStyle name="Comma 4 8" xfId="2293"/>
    <cellStyle name="Comma 4 9" xfId="2294"/>
    <cellStyle name="Comma 4_TH KH 2013" xfId="2295"/>
    <cellStyle name="Comma 40" xfId="2296"/>
    <cellStyle name="Comma 40 2" xfId="2297"/>
    <cellStyle name="Comma 41" xfId="2298"/>
    <cellStyle name="Comma 42" xfId="2299"/>
    <cellStyle name="Comma 43" xfId="2300"/>
    <cellStyle name="Comma 44" xfId="2301"/>
    <cellStyle name="Comma 45" xfId="2302"/>
    <cellStyle name="Comma 46" xfId="2303"/>
    <cellStyle name="Comma 47" xfId="2304"/>
    <cellStyle name="Comma 48" xfId="2305"/>
    <cellStyle name="Comma 49" xfId="2306"/>
    <cellStyle name="Comma 5" xfId="22"/>
    <cellStyle name="Comma 5 10" xfId="2307"/>
    <cellStyle name="Comma 5 11" xfId="2308"/>
    <cellStyle name="Comma 5 12" xfId="2309"/>
    <cellStyle name="Comma 5 13" xfId="2310"/>
    <cellStyle name="Comma 5 14" xfId="2311"/>
    <cellStyle name="Comma 5 15" xfId="2312"/>
    <cellStyle name="Comma 5 16" xfId="2313"/>
    <cellStyle name="Comma 5 17" xfId="2314"/>
    <cellStyle name="Comma 5 17 2" xfId="2315"/>
    <cellStyle name="Comma 5 18" xfId="2316"/>
    <cellStyle name="Comma 5 19" xfId="2317"/>
    <cellStyle name="Comma 5 2" xfId="2318"/>
    <cellStyle name="Comma 5 2 2" xfId="2319"/>
    <cellStyle name="Comma 5 20" xfId="2320"/>
    <cellStyle name="Comma 5 21" xfId="2321"/>
    <cellStyle name="Comma 5 21 2" xfId="2322"/>
    <cellStyle name="Comma 5 22" xfId="2323"/>
    <cellStyle name="Comma 5 23" xfId="2324"/>
    <cellStyle name="Comma 5 24" xfId="2325"/>
    <cellStyle name="Comma 5 3" xfId="2326"/>
    <cellStyle name="Comma 5 3 2" xfId="2327"/>
    <cellStyle name="Comma 5 4" xfId="2328"/>
    <cellStyle name="Comma 5 4 2" xfId="2329"/>
    <cellStyle name="Comma 5 5" xfId="2330"/>
    <cellStyle name="Comma 5 5 2" xfId="2331"/>
    <cellStyle name="Comma 5 6" xfId="2332"/>
    <cellStyle name="Comma 5 7" xfId="2333"/>
    <cellStyle name="Comma 5 8" xfId="2334"/>
    <cellStyle name="Comma 5 9" xfId="2335"/>
    <cellStyle name="Comma 5_05-12  KH trung han 2016-2020 - Liem Thinh edited" xfId="2336"/>
    <cellStyle name="Comma 50" xfId="2337"/>
    <cellStyle name="Comma 50 2" xfId="2338"/>
    <cellStyle name="Comma 51" xfId="2339"/>
    <cellStyle name="Comma 51 2" xfId="2340"/>
    <cellStyle name="Comma 52" xfId="2341"/>
    <cellStyle name="Comma 53" xfId="5594"/>
    <cellStyle name="Comma 54" xfId="5595"/>
    <cellStyle name="Comma 55" xfId="5596"/>
    <cellStyle name="Comma 56" xfId="5597"/>
    <cellStyle name="Comma 57" xfId="5598"/>
    <cellStyle name="Comma 58" xfId="5599"/>
    <cellStyle name="Comma 59" xfId="5600"/>
    <cellStyle name="Comma 6" xfId="23"/>
    <cellStyle name="Comma 6 2" xfId="24"/>
    <cellStyle name="Comma 6 2 2" xfId="2342"/>
    <cellStyle name="Comma 6 3" xfId="25"/>
    <cellStyle name="Comma 6 4" xfId="2343"/>
    <cellStyle name="Comma 60" xfId="5601"/>
    <cellStyle name="Comma 61" xfId="5602"/>
    <cellStyle name="Comma 62" xfId="5603"/>
    <cellStyle name="Comma 63" xfId="5604"/>
    <cellStyle name="Comma 64" xfId="5605"/>
    <cellStyle name="Comma 65" xfId="5606"/>
    <cellStyle name="Comma 66" xfId="5607"/>
    <cellStyle name="Comma 67" xfId="5608"/>
    <cellStyle name="Comma 68" xfId="5609"/>
    <cellStyle name="Comma 69" xfId="5610"/>
    <cellStyle name="Comma 7" xfId="7"/>
    <cellStyle name="Comma 7 10" xfId="2344"/>
    <cellStyle name="Comma 7 11" xfId="2345"/>
    <cellStyle name="Comma 7 12" xfId="2346"/>
    <cellStyle name="Comma 7 13" xfId="2347"/>
    <cellStyle name="Comma 7 14" xfId="2348"/>
    <cellStyle name="Comma 7 15" xfId="2349"/>
    <cellStyle name="Comma 7 16" xfId="2350"/>
    <cellStyle name="Comma 7 17" xfId="2351"/>
    <cellStyle name="Comma 7 18" xfId="2352"/>
    <cellStyle name="Comma 7 19" xfId="2353"/>
    <cellStyle name="Comma 7 2" xfId="2354"/>
    <cellStyle name="Comma 7 20" xfId="2355"/>
    <cellStyle name="Comma 7 21" xfId="2356"/>
    <cellStyle name="Comma 7 22" xfId="2357"/>
    <cellStyle name="Comma 7 23" xfId="2358"/>
    <cellStyle name="Comma 7 3" xfId="2359"/>
    <cellStyle name="Comma 7 3 2" xfId="2360"/>
    <cellStyle name="Comma 7 4" xfId="2361"/>
    <cellStyle name="Comma 7 5" xfId="2362"/>
    <cellStyle name="Comma 7 6" xfId="2363"/>
    <cellStyle name="Comma 7 7" xfId="2364"/>
    <cellStyle name="Comma 7 8" xfId="2365"/>
    <cellStyle name="Comma 7 9" xfId="2366"/>
    <cellStyle name="Comma 7_20131129 Nhu cau 2014_TPCP ODA (co hoan ung)" xfId="2367"/>
    <cellStyle name="Comma 70" xfId="5611"/>
    <cellStyle name="Comma 71" xfId="5612"/>
    <cellStyle name="Comma 72" xfId="5798"/>
    <cellStyle name="Comma 73" xfId="5800"/>
    <cellStyle name="Comma 74" xfId="5825"/>
    <cellStyle name="Comma 8" xfId="26"/>
    <cellStyle name="Comma 8 10" xfId="2368"/>
    <cellStyle name="Comma 8 11" xfId="2369"/>
    <cellStyle name="Comma 8 12" xfId="2370"/>
    <cellStyle name="Comma 8 13" xfId="2371"/>
    <cellStyle name="Comma 8 14" xfId="2372"/>
    <cellStyle name="Comma 8 15" xfId="2373"/>
    <cellStyle name="Comma 8 16" xfId="2374"/>
    <cellStyle name="Comma 8 17" xfId="2375"/>
    <cellStyle name="Comma 8 18" xfId="2376"/>
    <cellStyle name="Comma 8 19" xfId="2377"/>
    <cellStyle name="Comma 8 2" xfId="2378"/>
    <cellStyle name="Comma 8 2 10" xfId="2379"/>
    <cellStyle name="Comma 8 2 11" xfId="2380"/>
    <cellStyle name="Comma 8 2 12" xfId="2381"/>
    <cellStyle name="Comma 8 2 13" xfId="2382"/>
    <cellStyle name="Comma 8 2 14" xfId="2383"/>
    <cellStyle name="Comma 8 2 15" xfId="2384"/>
    <cellStyle name="Comma 8 2 16" xfId="2385"/>
    <cellStyle name="Comma 8 2 17" xfId="2386"/>
    <cellStyle name="Comma 8 2 18" xfId="2387"/>
    <cellStyle name="Comma 8 2 19" xfId="2388"/>
    <cellStyle name="Comma 8 2 2" xfId="2389"/>
    <cellStyle name="Comma 8 2 20" xfId="2390"/>
    <cellStyle name="Comma 8 2 21" xfId="2391"/>
    <cellStyle name="Comma 8 2 22" xfId="2392"/>
    <cellStyle name="Comma 8 2 23" xfId="2393"/>
    <cellStyle name="Comma 8 2 3" xfId="2394"/>
    <cellStyle name="Comma 8 2 4" xfId="2395"/>
    <cellStyle name="Comma 8 2 5" xfId="2396"/>
    <cellStyle name="Comma 8 2 6" xfId="2397"/>
    <cellStyle name="Comma 8 2 7" xfId="2398"/>
    <cellStyle name="Comma 8 2 8" xfId="2399"/>
    <cellStyle name="Comma 8 2 9" xfId="2400"/>
    <cellStyle name="Comma 8 20" xfId="2401"/>
    <cellStyle name="Comma 8 21" xfId="2402"/>
    <cellStyle name="Comma 8 22" xfId="2403"/>
    <cellStyle name="Comma 8 23" xfId="2404"/>
    <cellStyle name="Comma 8 24" xfId="2405"/>
    <cellStyle name="Comma 8 3" xfId="2406"/>
    <cellStyle name="Comma 8 4" xfId="2407"/>
    <cellStyle name="Comma 8 5" xfId="2408"/>
    <cellStyle name="Comma 8 6" xfId="2409"/>
    <cellStyle name="Comma 8 7" xfId="2410"/>
    <cellStyle name="Comma 8 8" xfId="2411"/>
    <cellStyle name="Comma 8 9" xfId="2412"/>
    <cellStyle name="Comma 82" xfId="5613"/>
    <cellStyle name="Comma 84" xfId="5614"/>
    <cellStyle name="Comma 85" xfId="5615"/>
    <cellStyle name="Comma 9" xfId="27"/>
    <cellStyle name="Comma 9 2" xfId="2413"/>
    <cellStyle name="Comma 9 2 2" xfId="2414"/>
    <cellStyle name="Comma 9 2 3" xfId="2415"/>
    <cellStyle name="Comma 9 3" xfId="2416"/>
    <cellStyle name="Comma 9 3 2" xfId="2417"/>
    <cellStyle name="Comma 9 4" xfId="2418"/>
    <cellStyle name="Comma 9 5" xfId="2419"/>
    <cellStyle name="comma zerodec" xfId="2420"/>
    <cellStyle name="Comma0" xfId="28"/>
    <cellStyle name="Comma0 - Modelo1" xfId="2421"/>
    <cellStyle name="Comma0 - Style1" xfId="2422"/>
    <cellStyle name="Comma0 10" xfId="2423"/>
    <cellStyle name="Comma0 11" xfId="2424"/>
    <cellStyle name="Comma0 12" xfId="2425"/>
    <cellStyle name="Comma0 13" xfId="2426"/>
    <cellStyle name="Comma0 14" xfId="2427"/>
    <cellStyle name="Comma0 15" xfId="2428"/>
    <cellStyle name="Comma0 16" xfId="2429"/>
    <cellStyle name="Comma0 2" xfId="2430"/>
    <cellStyle name="Comma0 2 2" xfId="2431"/>
    <cellStyle name="Comma0 3" xfId="2432"/>
    <cellStyle name="Comma0 4" xfId="2433"/>
    <cellStyle name="Comma0 5" xfId="2434"/>
    <cellStyle name="Comma0 6" xfId="2435"/>
    <cellStyle name="Comma0 7" xfId="2436"/>
    <cellStyle name="Comma0 8" xfId="2437"/>
    <cellStyle name="Comma0 9" xfId="2438"/>
    <cellStyle name="Comma1 - Modelo2" xfId="2439"/>
    <cellStyle name="Comma1 - Style2" xfId="2440"/>
    <cellStyle name="Company Name" xfId="2441"/>
    <cellStyle name="cong" xfId="2442"/>
    <cellStyle name="Copied" xfId="2443"/>
    <cellStyle name="Co聭ma_Sheet1" xfId="2444"/>
    <cellStyle name="CR Comma" xfId="2445"/>
    <cellStyle name="CR Currency" xfId="2446"/>
    <cellStyle name="Credit" xfId="2447"/>
    <cellStyle name="Credit subtotal" xfId="2448"/>
    <cellStyle name="Credit Total" xfId="2449"/>
    <cellStyle name="Cࡵrrency_Sheet1_PRODUCTĠ" xfId="2450"/>
    <cellStyle name="_x0001_CS_x0006_RMO[" xfId="5616"/>
    <cellStyle name="_x0001_CS_x0006_RMO_" xfId="5617"/>
    <cellStyle name="ct xuyen a" xfId="5618"/>
    <cellStyle name="Curråncy [0]_FCST_RESULTS" xfId="2451"/>
    <cellStyle name="Currency %" xfId="2452"/>
    <cellStyle name="Currency % 10" xfId="2453"/>
    <cellStyle name="Currency % 11" xfId="2454"/>
    <cellStyle name="Currency % 12" xfId="2455"/>
    <cellStyle name="Currency % 13" xfId="2456"/>
    <cellStyle name="Currency % 14" xfId="2457"/>
    <cellStyle name="Currency % 15" xfId="2458"/>
    <cellStyle name="Currency % 2" xfId="2459"/>
    <cellStyle name="Currency % 3" xfId="2460"/>
    <cellStyle name="Currency % 4" xfId="2461"/>
    <cellStyle name="Currency % 5" xfId="2462"/>
    <cellStyle name="Currency % 6" xfId="2463"/>
    <cellStyle name="Currency % 7" xfId="2464"/>
    <cellStyle name="Currency % 8" xfId="2465"/>
    <cellStyle name="Currency % 9" xfId="2466"/>
    <cellStyle name="Currency %_05-12  KH trung han 2016-2020 - Liem Thinh edited" xfId="2467"/>
    <cellStyle name="Currency [0]ßmud plant bolted_RESULTS" xfId="2468"/>
    <cellStyle name="Currency [00]" xfId="2469"/>
    <cellStyle name="Currency [00] 10" xfId="2470"/>
    <cellStyle name="Currency [00] 11" xfId="2471"/>
    <cellStyle name="Currency [00] 12" xfId="2472"/>
    <cellStyle name="Currency [00] 13" xfId="2473"/>
    <cellStyle name="Currency [00] 14" xfId="2474"/>
    <cellStyle name="Currency [00] 15" xfId="2475"/>
    <cellStyle name="Currency [00] 16" xfId="2476"/>
    <cellStyle name="Currency [00] 2" xfId="2477"/>
    <cellStyle name="Currency [00] 3" xfId="2478"/>
    <cellStyle name="Currency [00] 4" xfId="2479"/>
    <cellStyle name="Currency [00] 5" xfId="2480"/>
    <cellStyle name="Currency [00] 6" xfId="2481"/>
    <cellStyle name="Currency [00] 7" xfId="2482"/>
    <cellStyle name="Currency [00] 8" xfId="2483"/>
    <cellStyle name="Currency [00] 9" xfId="2484"/>
    <cellStyle name="Currency 0.0" xfId="2485"/>
    <cellStyle name="Currency 0.0%" xfId="2486"/>
    <cellStyle name="Currency 0.0_05-12  KH trung han 2016-2020 - Liem Thinh edited" xfId="2487"/>
    <cellStyle name="Currency 0.00" xfId="2488"/>
    <cellStyle name="Currency 0.00%" xfId="2489"/>
    <cellStyle name="Currency 0.00_05-12  KH trung han 2016-2020 - Liem Thinh edited" xfId="2490"/>
    <cellStyle name="Currency 0.000" xfId="2491"/>
    <cellStyle name="Currency 0.000%" xfId="2492"/>
    <cellStyle name="Currency 0.000_05-12  KH trung han 2016-2020 - Liem Thinh edited" xfId="2493"/>
    <cellStyle name="Currency 2" xfId="2494"/>
    <cellStyle name="Currency 2 10" xfId="2495"/>
    <cellStyle name="Currency 2 11" xfId="2496"/>
    <cellStyle name="Currency 2 12" xfId="2497"/>
    <cellStyle name="Currency 2 13" xfId="2498"/>
    <cellStyle name="Currency 2 14" xfId="2499"/>
    <cellStyle name="Currency 2 15" xfId="2500"/>
    <cellStyle name="Currency 2 16" xfId="2501"/>
    <cellStyle name="Currency 2 2" xfId="2502"/>
    <cellStyle name="Currency 2 3" xfId="2503"/>
    <cellStyle name="Currency 2 4" xfId="2504"/>
    <cellStyle name="Currency 2 5" xfId="2505"/>
    <cellStyle name="Currency 2 6" xfId="2506"/>
    <cellStyle name="Currency 2 7" xfId="2507"/>
    <cellStyle name="Currency 2 8" xfId="2508"/>
    <cellStyle name="Currency 2 9" xfId="2509"/>
    <cellStyle name="Currency![0]_FCSt (2)" xfId="2510"/>
    <cellStyle name="Currency0" xfId="29"/>
    <cellStyle name="Currency0 10" xfId="2511"/>
    <cellStyle name="Currency0 11" xfId="2512"/>
    <cellStyle name="Currency0 12" xfId="2513"/>
    <cellStyle name="Currency0 13" xfId="2514"/>
    <cellStyle name="Currency0 14" xfId="2515"/>
    <cellStyle name="Currency0 15" xfId="2516"/>
    <cellStyle name="Currency0 16" xfId="2517"/>
    <cellStyle name="Currency0 2" xfId="2518"/>
    <cellStyle name="Currency0 2 2" xfId="2519"/>
    <cellStyle name="Currency0 3" xfId="2520"/>
    <cellStyle name="Currency0 4" xfId="2521"/>
    <cellStyle name="Currency0 5" xfId="2522"/>
    <cellStyle name="Currency0 6" xfId="2523"/>
    <cellStyle name="Currency0 7" xfId="2524"/>
    <cellStyle name="Currency0 8" xfId="2525"/>
    <cellStyle name="Currency0 9" xfId="2526"/>
    <cellStyle name="Currency0_IPC No.4 ADB5-TTH04 - T7,8-2008" xfId="5619"/>
    <cellStyle name="Currency1" xfId="2527"/>
    <cellStyle name="Currency1 10" xfId="2528"/>
    <cellStyle name="Currency1 11" xfId="2529"/>
    <cellStyle name="Currency1 12" xfId="2530"/>
    <cellStyle name="Currency1 13" xfId="2531"/>
    <cellStyle name="Currency1 14" xfId="2532"/>
    <cellStyle name="Currency1 15" xfId="2533"/>
    <cellStyle name="Currency1 16" xfId="2534"/>
    <cellStyle name="Currency1 2" xfId="2535"/>
    <cellStyle name="Currency1 2 2" xfId="2536"/>
    <cellStyle name="Currency1 3" xfId="2537"/>
    <cellStyle name="Currency1 4" xfId="2538"/>
    <cellStyle name="Currency1 5" xfId="2539"/>
    <cellStyle name="Currency1 6" xfId="2540"/>
    <cellStyle name="Currency1 7" xfId="2541"/>
    <cellStyle name="Currency1 8" xfId="2542"/>
    <cellStyle name="Currency1 9" xfId="2543"/>
    <cellStyle name="D1" xfId="2544"/>
    <cellStyle name="Date" xfId="30"/>
    <cellStyle name="Date 10" xfId="2545"/>
    <cellStyle name="Date 11" xfId="2546"/>
    <cellStyle name="Date 12" xfId="2547"/>
    <cellStyle name="Date 13" xfId="2548"/>
    <cellStyle name="Date 14" xfId="2549"/>
    <cellStyle name="Date 15" xfId="2550"/>
    <cellStyle name="Date 16" xfId="2551"/>
    <cellStyle name="Date 2" xfId="2552"/>
    <cellStyle name="Date 2 2" xfId="2553"/>
    <cellStyle name="Date 3" xfId="2554"/>
    <cellStyle name="Date 4" xfId="2555"/>
    <cellStyle name="Date 5" xfId="2556"/>
    <cellStyle name="Date 6" xfId="2557"/>
    <cellStyle name="Date 7" xfId="2558"/>
    <cellStyle name="Date 8" xfId="2559"/>
    <cellStyle name="Date 9" xfId="2560"/>
    <cellStyle name="Date Short" xfId="2561"/>
    <cellStyle name="Date Short 2" xfId="2562"/>
    <cellStyle name="Date_Bao Cao Kiem Tra  trung bay Ke milk-yomilk CK 2" xfId="5620"/>
    <cellStyle name="Đầu ra" xfId="2563"/>
    <cellStyle name="Đầu vào" xfId="2564"/>
    <cellStyle name="Dấu_phảy 2" xfId="2565"/>
    <cellStyle name="DAUDE" xfId="2566"/>
    <cellStyle name="Đề mục 1" xfId="2567"/>
    <cellStyle name="Đề mục 2" xfId="2568"/>
    <cellStyle name="Đề mục 3" xfId="2569"/>
    <cellStyle name="Đề mục 4" xfId="2570"/>
    <cellStyle name="Debit" xfId="2571"/>
    <cellStyle name="Debit subtotal" xfId="2572"/>
    <cellStyle name="Debit Total" xfId="2573"/>
    <cellStyle name="DELTA" xfId="2574"/>
    <cellStyle name="DELTA 10" xfId="2575"/>
    <cellStyle name="DELTA 11" xfId="2576"/>
    <cellStyle name="DELTA 12" xfId="2577"/>
    <cellStyle name="DELTA 13" xfId="2578"/>
    <cellStyle name="DELTA 14" xfId="2579"/>
    <cellStyle name="DELTA 15" xfId="2580"/>
    <cellStyle name="DELTA 2" xfId="2581"/>
    <cellStyle name="DELTA 3" xfId="2582"/>
    <cellStyle name="DELTA 4" xfId="2583"/>
    <cellStyle name="DELTA 5" xfId="2584"/>
    <cellStyle name="DELTA 6" xfId="2585"/>
    <cellStyle name="DELTA 7" xfId="2586"/>
    <cellStyle name="DELTA 8" xfId="2587"/>
    <cellStyle name="DELTA 9" xfId="2588"/>
    <cellStyle name="Dezimal [0]_35ERI8T2gbIEMixb4v26icuOo" xfId="2589"/>
    <cellStyle name="Dezimal_35ERI8T2gbIEMixb4v26icuOo" xfId="2590"/>
    <cellStyle name="Dg" xfId="2591"/>
    <cellStyle name="Dgia" xfId="2592"/>
    <cellStyle name="Dgia 2" xfId="2593"/>
    <cellStyle name="Dia" xfId="2594"/>
    <cellStyle name="_x0001_dÏÈ¹ " xfId="5621"/>
    <cellStyle name="_x0001_dÏÈ¹_" xfId="5622"/>
    <cellStyle name="Dollar (zero dec)" xfId="2595"/>
    <cellStyle name="Dollar (zero dec) 10" xfId="2596"/>
    <cellStyle name="Dollar (zero dec) 11" xfId="2597"/>
    <cellStyle name="Dollar (zero dec) 12" xfId="2598"/>
    <cellStyle name="Dollar (zero dec) 13" xfId="2599"/>
    <cellStyle name="Dollar (zero dec) 14" xfId="2600"/>
    <cellStyle name="Dollar (zero dec) 15" xfId="2601"/>
    <cellStyle name="Dollar (zero dec) 16" xfId="2602"/>
    <cellStyle name="Dollar (zero dec) 2" xfId="2603"/>
    <cellStyle name="Dollar (zero dec) 2 2" xfId="2604"/>
    <cellStyle name="Dollar (zero dec) 3" xfId="2605"/>
    <cellStyle name="Dollar (zero dec) 4" xfId="2606"/>
    <cellStyle name="Dollar (zero dec) 5" xfId="2607"/>
    <cellStyle name="Dollar (zero dec) 6" xfId="2608"/>
    <cellStyle name="Dollar (zero dec) 7" xfId="2609"/>
    <cellStyle name="Dollar (zero dec) 8" xfId="2610"/>
    <cellStyle name="Dollar (zero dec) 9" xfId="2611"/>
    <cellStyle name="Don gia" xfId="2612"/>
    <cellStyle name="Dziesi?tny [0]_Invoices2001Slovakia" xfId="2613"/>
    <cellStyle name="Dziesi?tny_Invoices2001Slovakia" xfId="2614"/>
    <cellStyle name="Dziesietny [0]_Invoices2001Slovakia" xfId="2615"/>
    <cellStyle name="Dziesiętny [0]_Invoices2001Slovakia" xfId="2616"/>
    <cellStyle name="Dziesietny [0]_Invoices2001Slovakia 2" xfId="2617"/>
    <cellStyle name="Dziesiętny [0]_Invoices2001Slovakia 2" xfId="2618"/>
    <cellStyle name="Dziesietny [0]_Invoices2001Slovakia 3" xfId="2619"/>
    <cellStyle name="Dziesiętny [0]_Invoices2001Slovakia 3" xfId="2620"/>
    <cellStyle name="Dziesietny [0]_Invoices2001Slovakia 4" xfId="2621"/>
    <cellStyle name="Dziesiętny [0]_Invoices2001Slovakia 4" xfId="2622"/>
    <cellStyle name="Dziesietny [0]_Invoices2001Slovakia 5" xfId="2623"/>
    <cellStyle name="Dziesiętny [0]_Invoices2001Slovakia 5" xfId="2624"/>
    <cellStyle name="Dziesietny [0]_Invoices2001Slovakia 6" xfId="2625"/>
    <cellStyle name="Dziesiętny [0]_Invoices2001Slovakia 6" xfId="2626"/>
    <cellStyle name="Dziesietny [0]_Invoices2001Slovakia 7" xfId="2627"/>
    <cellStyle name="Dziesiętny [0]_Invoices2001Slovakia 7" xfId="2628"/>
    <cellStyle name="Dziesietny [0]_Invoices2001Slovakia_01_Nha so 1_Dien" xfId="2629"/>
    <cellStyle name="Dziesiętny [0]_Invoices2001Slovakia_01_Nha so 1_Dien" xfId="2630"/>
    <cellStyle name="Dziesietny [0]_Invoices2001Slovakia_05-12  KH trung han 2016-2020 - Liem Thinh edited" xfId="2631"/>
    <cellStyle name="Dziesiętny [0]_Invoices2001Slovakia_05-12  KH trung han 2016-2020 - Liem Thinh edited" xfId="2632"/>
    <cellStyle name="Dziesietny [0]_Invoices2001Slovakia_10_Nha so 10_Dien1" xfId="2633"/>
    <cellStyle name="Dziesiętny [0]_Invoices2001Slovakia_10_Nha so 10_Dien1" xfId="2634"/>
    <cellStyle name="Dziesietny [0]_Invoices2001Slovakia_Book1" xfId="2635"/>
    <cellStyle name="Dziesiętny [0]_Invoices2001Slovakia_Book1" xfId="2636"/>
    <cellStyle name="Dziesietny [0]_Invoices2001Slovakia_Book1_1" xfId="2637"/>
    <cellStyle name="Dziesiętny [0]_Invoices2001Slovakia_Book1_1" xfId="2638"/>
    <cellStyle name="Dziesietny [0]_Invoices2001Slovakia_Book1_1_Book1" xfId="2639"/>
    <cellStyle name="Dziesiętny [0]_Invoices2001Slovakia_Book1_1_Book1" xfId="2640"/>
    <cellStyle name="Dziesietny [0]_Invoices2001Slovakia_Book1_2" xfId="2641"/>
    <cellStyle name="Dziesiętny [0]_Invoices2001Slovakia_Book1_2" xfId="2642"/>
    <cellStyle name="Dziesietny [0]_Invoices2001Slovakia_Book1_Nhu cau von ung truoc 2011 Tha h Hoa + Nge An gui TW" xfId="2643"/>
    <cellStyle name="Dziesiętny [0]_Invoices2001Slovakia_Book1_Nhu cau von ung truoc 2011 Tha h Hoa + Nge An gui TW" xfId="2644"/>
    <cellStyle name="Dziesietny [0]_Invoices2001Slovakia_Book1_Tong hop Cac tuyen(9-1-06)" xfId="2645"/>
    <cellStyle name="Dziesiętny [0]_Invoices2001Slovakia_Book1_Tong hop Cac tuyen(9-1-06)" xfId="2646"/>
    <cellStyle name="Dziesietny [0]_Invoices2001Slovakia_Book1_Tong hop Cac tuyen(9-1-06)_Book1" xfId="5623"/>
    <cellStyle name="Dziesiętny [0]_Invoices2001Slovakia_Book1_Tong hop Cac tuyen(9-1-06)_Book1" xfId="5624"/>
    <cellStyle name="Dziesietny [0]_Invoices2001Slovakia_Book1_ung 2011 - 11-6-Thanh hoa-Nghe an" xfId="2647"/>
    <cellStyle name="Dziesiętny [0]_Invoices2001Slovakia_Book1_ung 2011 - 11-6-Thanh hoa-Nghe an" xfId="2648"/>
    <cellStyle name="Dziesietny [0]_Invoices2001Slovakia_Book1_ung truoc 2011 NSTW Thanh Hoa + Nge An gui Thu 12-5" xfId="2649"/>
    <cellStyle name="Dziesiętny [0]_Invoices2001Slovakia_Book1_ung truoc 2011 NSTW Thanh Hoa + Nge An gui Thu 12-5" xfId="2650"/>
    <cellStyle name="Dziesietny [0]_Invoices2001Slovakia_Copy of 05-12  KH trung han 2016-2020 - Liem Thinh edited (1)" xfId="2651"/>
    <cellStyle name="Dziesiętny [0]_Invoices2001Slovakia_Copy of 05-12  KH trung han 2016-2020 - Liem Thinh edited (1)" xfId="2652"/>
    <cellStyle name="Dziesietny [0]_Invoices2001Slovakia_d-uong+TDT" xfId="2653"/>
    <cellStyle name="Dziesiętny [0]_Invoices2001Slovakia_KH TPCP 2016-2020 (tong hop)" xfId="2654"/>
    <cellStyle name="Dziesietny [0]_Invoices2001Slovakia_KL K.C mat duong" xfId="5625"/>
    <cellStyle name="Dziesiętny [0]_Invoices2001Slovakia_Nha bao ve(28-7-05)" xfId="2655"/>
    <cellStyle name="Dziesietny [0]_Invoices2001Slovakia_NHA de xe nguyen du" xfId="2656"/>
    <cellStyle name="Dziesiętny [0]_Invoices2001Slovakia_NHA de xe nguyen du" xfId="2657"/>
    <cellStyle name="Dziesietny [0]_Invoices2001Slovakia_Nhalamviec VTC(25-1-05)" xfId="2658"/>
    <cellStyle name="Dziesiętny [0]_Invoices2001Slovakia_Nhalamviec VTC(25-1-05)" xfId="2659"/>
    <cellStyle name="Dziesietny [0]_Invoices2001Slovakia_Nhu cau von ung truoc 2011 Tha h Hoa + Nge An gui TW" xfId="2660"/>
    <cellStyle name="Dziesiętny [0]_Invoices2001Slovakia_TDT KHANH HOA" xfId="2661"/>
    <cellStyle name="Dziesietny [0]_Invoices2001Slovakia_TDT KHANH HOA_Tong hop Cac tuyen(9-1-06)" xfId="2662"/>
    <cellStyle name="Dziesiętny [0]_Invoices2001Slovakia_TDT KHANH HOA_Tong hop Cac tuyen(9-1-06)" xfId="2663"/>
    <cellStyle name="Dziesietny [0]_Invoices2001Slovakia_TDT KHANH HOA_Tong hop Cac tuyen(9-1-06)_Book1" xfId="5626"/>
    <cellStyle name="Dziesiętny [0]_Invoices2001Slovakia_TDT KHANH HOA_Tong hop Cac tuyen(9-1-06)_Book1" xfId="5627"/>
    <cellStyle name="Dziesietny [0]_Invoices2001Slovakia_TDT quangngai" xfId="2664"/>
    <cellStyle name="Dziesiętny [0]_Invoices2001Slovakia_TDT quangngai" xfId="2665"/>
    <cellStyle name="Dziesietny [0]_Invoices2001Slovakia_TMDT(10-5-06)" xfId="2666"/>
    <cellStyle name="Dziesietny_Invoices2001Slovakia" xfId="2667"/>
    <cellStyle name="Dziesiętny_Invoices2001Slovakia" xfId="2668"/>
    <cellStyle name="Dziesietny_Invoices2001Slovakia 2" xfId="2669"/>
    <cellStyle name="Dziesiętny_Invoices2001Slovakia 2" xfId="2670"/>
    <cellStyle name="Dziesietny_Invoices2001Slovakia 3" xfId="2671"/>
    <cellStyle name="Dziesiętny_Invoices2001Slovakia 3" xfId="2672"/>
    <cellStyle name="Dziesietny_Invoices2001Slovakia 4" xfId="2673"/>
    <cellStyle name="Dziesiętny_Invoices2001Slovakia 4" xfId="2674"/>
    <cellStyle name="Dziesietny_Invoices2001Slovakia 5" xfId="2675"/>
    <cellStyle name="Dziesiętny_Invoices2001Slovakia 5" xfId="2676"/>
    <cellStyle name="Dziesietny_Invoices2001Slovakia 6" xfId="2677"/>
    <cellStyle name="Dziesiętny_Invoices2001Slovakia 6" xfId="2678"/>
    <cellStyle name="Dziesietny_Invoices2001Slovakia 7" xfId="2679"/>
    <cellStyle name="Dziesiętny_Invoices2001Slovakia 7" xfId="2680"/>
    <cellStyle name="Dziesietny_Invoices2001Slovakia_01_Nha so 1_Dien" xfId="2681"/>
    <cellStyle name="Dziesiętny_Invoices2001Slovakia_01_Nha so 1_Dien" xfId="2682"/>
    <cellStyle name="Dziesietny_Invoices2001Slovakia_05-12  KH trung han 2016-2020 - Liem Thinh edited" xfId="2683"/>
    <cellStyle name="Dziesiętny_Invoices2001Slovakia_05-12  KH trung han 2016-2020 - Liem Thinh edited" xfId="2684"/>
    <cellStyle name="Dziesietny_Invoices2001Slovakia_10_Nha so 10_Dien1" xfId="2685"/>
    <cellStyle name="Dziesiętny_Invoices2001Slovakia_10_Nha so 10_Dien1" xfId="2686"/>
    <cellStyle name="Dziesietny_Invoices2001Slovakia_Book1" xfId="2687"/>
    <cellStyle name="Dziesiętny_Invoices2001Slovakia_Book1" xfId="2688"/>
    <cellStyle name="Dziesietny_Invoices2001Slovakia_Book1_1" xfId="2689"/>
    <cellStyle name="Dziesiętny_Invoices2001Slovakia_Book1_1" xfId="2690"/>
    <cellStyle name="Dziesietny_Invoices2001Slovakia_Book1_1_Book1" xfId="2691"/>
    <cellStyle name="Dziesiętny_Invoices2001Slovakia_Book1_1_Book1" xfId="2692"/>
    <cellStyle name="Dziesietny_Invoices2001Slovakia_Book1_2" xfId="2693"/>
    <cellStyle name="Dziesiętny_Invoices2001Slovakia_Book1_2" xfId="2694"/>
    <cellStyle name="Dziesietny_Invoices2001Slovakia_Book1_Nhu cau von ung truoc 2011 Tha h Hoa + Nge An gui TW" xfId="2695"/>
    <cellStyle name="Dziesiętny_Invoices2001Slovakia_Book1_Nhu cau von ung truoc 2011 Tha h Hoa + Nge An gui TW" xfId="2696"/>
    <cellStyle name="Dziesietny_Invoices2001Slovakia_Book1_Tong hop Cac tuyen(9-1-06)" xfId="2697"/>
    <cellStyle name="Dziesiętny_Invoices2001Slovakia_Book1_Tong hop Cac tuyen(9-1-06)" xfId="2698"/>
    <cellStyle name="Dziesietny_Invoices2001Slovakia_Book1_Tong hop Cac tuyen(9-1-06)_Book1" xfId="5628"/>
    <cellStyle name="Dziesiętny_Invoices2001Slovakia_Book1_Tong hop Cac tuyen(9-1-06)_Book1" xfId="5629"/>
    <cellStyle name="Dziesietny_Invoices2001Slovakia_Book1_ung 2011 - 11-6-Thanh hoa-Nghe an" xfId="2699"/>
    <cellStyle name="Dziesiętny_Invoices2001Slovakia_Book1_ung 2011 - 11-6-Thanh hoa-Nghe an" xfId="2700"/>
    <cellStyle name="Dziesietny_Invoices2001Slovakia_Book1_ung truoc 2011 NSTW Thanh Hoa + Nge An gui Thu 12-5" xfId="2701"/>
    <cellStyle name="Dziesiętny_Invoices2001Slovakia_Book1_ung truoc 2011 NSTW Thanh Hoa + Nge An gui Thu 12-5" xfId="2702"/>
    <cellStyle name="Dziesietny_Invoices2001Slovakia_Copy of 05-12  KH trung han 2016-2020 - Liem Thinh edited (1)" xfId="2703"/>
    <cellStyle name="Dziesiętny_Invoices2001Slovakia_Copy of 05-12  KH trung han 2016-2020 - Liem Thinh edited (1)" xfId="2704"/>
    <cellStyle name="Dziesietny_Invoices2001Slovakia_d-uong+TDT" xfId="2705"/>
    <cellStyle name="Dziesiętny_Invoices2001Slovakia_KH TPCP 2016-2020 (tong hop)" xfId="2706"/>
    <cellStyle name="Dziesietny_Invoices2001Slovakia_KL K.C mat duong" xfId="5630"/>
    <cellStyle name="Dziesiętny_Invoices2001Slovakia_Nha bao ve(28-7-05)" xfId="2707"/>
    <cellStyle name="Dziesietny_Invoices2001Slovakia_NHA de xe nguyen du" xfId="2708"/>
    <cellStyle name="Dziesiętny_Invoices2001Slovakia_NHA de xe nguyen du" xfId="2709"/>
    <cellStyle name="Dziesietny_Invoices2001Slovakia_Nhalamviec VTC(25-1-05)" xfId="2710"/>
    <cellStyle name="Dziesiętny_Invoices2001Slovakia_Nhalamviec VTC(25-1-05)" xfId="2711"/>
    <cellStyle name="Dziesietny_Invoices2001Slovakia_Nhu cau von ung truoc 2011 Tha h Hoa + Nge An gui TW" xfId="2712"/>
    <cellStyle name="Dziesiętny_Invoices2001Slovakia_TDT KHANH HOA" xfId="2713"/>
    <cellStyle name="Dziesietny_Invoices2001Slovakia_TDT KHANH HOA_Tong hop Cac tuyen(9-1-06)" xfId="2714"/>
    <cellStyle name="Dziesiętny_Invoices2001Slovakia_TDT KHANH HOA_Tong hop Cac tuyen(9-1-06)" xfId="2715"/>
    <cellStyle name="Dziesietny_Invoices2001Slovakia_TDT KHANH HOA_Tong hop Cac tuyen(9-1-06)_Book1" xfId="5631"/>
    <cellStyle name="Dziesiętny_Invoices2001Slovakia_TDT KHANH HOA_Tong hop Cac tuyen(9-1-06)_Book1" xfId="5632"/>
    <cellStyle name="Dziesietny_Invoices2001Slovakia_TDT quangngai" xfId="2716"/>
    <cellStyle name="Dziesiętny_Invoices2001Slovakia_TDT quangngai" xfId="2717"/>
    <cellStyle name="Dziesietny_Invoices2001Slovakia_TMDT(10-5-06)" xfId="2718"/>
    <cellStyle name="e" xfId="2719"/>
    <cellStyle name="EN CO.," xfId="5633"/>
    <cellStyle name="Encabez1" xfId="2720"/>
    <cellStyle name="Encabez2" xfId="2721"/>
    <cellStyle name="Enter Currency (0)" xfId="2722"/>
    <cellStyle name="Enter Currency (0) 10" xfId="2723"/>
    <cellStyle name="Enter Currency (0) 11" xfId="2724"/>
    <cellStyle name="Enter Currency (0) 12" xfId="2725"/>
    <cellStyle name="Enter Currency (0) 13" xfId="2726"/>
    <cellStyle name="Enter Currency (0) 14" xfId="2727"/>
    <cellStyle name="Enter Currency (0) 15" xfId="2728"/>
    <cellStyle name="Enter Currency (0) 16" xfId="2729"/>
    <cellStyle name="Enter Currency (0) 2" xfId="2730"/>
    <cellStyle name="Enter Currency (0) 3" xfId="2731"/>
    <cellStyle name="Enter Currency (0) 4" xfId="2732"/>
    <cellStyle name="Enter Currency (0) 5" xfId="2733"/>
    <cellStyle name="Enter Currency (0) 6" xfId="2734"/>
    <cellStyle name="Enter Currency (0) 7" xfId="2735"/>
    <cellStyle name="Enter Currency (0) 8" xfId="2736"/>
    <cellStyle name="Enter Currency (0) 9" xfId="2737"/>
    <cellStyle name="Enter Currency (0)_Bien ban" xfId="5634"/>
    <cellStyle name="Enter Currency (2)" xfId="2738"/>
    <cellStyle name="Enter Currency (2) 10" xfId="2739"/>
    <cellStyle name="Enter Currency (2) 11" xfId="2740"/>
    <cellStyle name="Enter Currency (2) 12" xfId="2741"/>
    <cellStyle name="Enter Currency (2) 13" xfId="2742"/>
    <cellStyle name="Enter Currency (2) 14" xfId="2743"/>
    <cellStyle name="Enter Currency (2) 15" xfId="2744"/>
    <cellStyle name="Enter Currency (2) 16" xfId="2745"/>
    <cellStyle name="Enter Currency (2) 2" xfId="2746"/>
    <cellStyle name="Enter Currency (2) 3" xfId="2747"/>
    <cellStyle name="Enter Currency (2) 4" xfId="2748"/>
    <cellStyle name="Enter Currency (2) 5" xfId="2749"/>
    <cellStyle name="Enter Currency (2) 6" xfId="2750"/>
    <cellStyle name="Enter Currency (2) 7" xfId="2751"/>
    <cellStyle name="Enter Currency (2) 8" xfId="2752"/>
    <cellStyle name="Enter Currency (2) 9" xfId="2753"/>
    <cellStyle name="Enter Units (0)" xfId="2754"/>
    <cellStyle name="Enter Units (0) 10" xfId="2755"/>
    <cellStyle name="Enter Units (0) 11" xfId="2756"/>
    <cellStyle name="Enter Units (0) 12" xfId="2757"/>
    <cellStyle name="Enter Units (0) 13" xfId="2758"/>
    <cellStyle name="Enter Units (0) 14" xfId="2759"/>
    <cellStyle name="Enter Units (0) 15" xfId="2760"/>
    <cellStyle name="Enter Units (0) 16" xfId="2761"/>
    <cellStyle name="Enter Units (0) 2" xfId="2762"/>
    <cellStyle name="Enter Units (0) 3" xfId="2763"/>
    <cellStyle name="Enter Units (0) 4" xfId="2764"/>
    <cellStyle name="Enter Units (0) 5" xfId="2765"/>
    <cellStyle name="Enter Units (0) 6" xfId="2766"/>
    <cellStyle name="Enter Units (0) 7" xfId="2767"/>
    <cellStyle name="Enter Units (0) 8" xfId="2768"/>
    <cellStyle name="Enter Units (0) 9" xfId="2769"/>
    <cellStyle name="Enter Units (1)" xfId="2770"/>
    <cellStyle name="Enter Units (1) 10" xfId="2771"/>
    <cellStyle name="Enter Units (1) 11" xfId="2772"/>
    <cellStyle name="Enter Units (1) 12" xfId="2773"/>
    <cellStyle name="Enter Units (1) 13" xfId="2774"/>
    <cellStyle name="Enter Units (1) 14" xfId="2775"/>
    <cellStyle name="Enter Units (1) 15" xfId="2776"/>
    <cellStyle name="Enter Units (1) 16" xfId="2777"/>
    <cellStyle name="Enter Units (1) 2" xfId="2778"/>
    <cellStyle name="Enter Units (1) 3" xfId="2779"/>
    <cellStyle name="Enter Units (1) 4" xfId="2780"/>
    <cellStyle name="Enter Units (1) 5" xfId="2781"/>
    <cellStyle name="Enter Units (1) 6" xfId="2782"/>
    <cellStyle name="Enter Units (1) 7" xfId="2783"/>
    <cellStyle name="Enter Units (1) 8" xfId="2784"/>
    <cellStyle name="Enter Units (1) 9" xfId="2785"/>
    <cellStyle name="Enter Units (2)" xfId="2786"/>
    <cellStyle name="Enter Units (2) 10" xfId="2787"/>
    <cellStyle name="Enter Units (2) 11" xfId="2788"/>
    <cellStyle name="Enter Units (2) 12" xfId="2789"/>
    <cellStyle name="Enter Units (2) 13" xfId="2790"/>
    <cellStyle name="Enter Units (2) 14" xfId="2791"/>
    <cellStyle name="Enter Units (2) 15" xfId="2792"/>
    <cellStyle name="Enter Units (2) 16" xfId="2793"/>
    <cellStyle name="Enter Units (2) 2" xfId="2794"/>
    <cellStyle name="Enter Units (2) 3" xfId="2795"/>
    <cellStyle name="Enter Units (2) 4" xfId="2796"/>
    <cellStyle name="Enter Units (2) 5" xfId="2797"/>
    <cellStyle name="Enter Units (2) 6" xfId="2798"/>
    <cellStyle name="Enter Units (2) 7" xfId="2799"/>
    <cellStyle name="Enter Units (2) 8" xfId="2800"/>
    <cellStyle name="Enter Units (2) 9" xfId="2801"/>
    <cellStyle name="Entered" xfId="2802"/>
    <cellStyle name="Euro" xfId="2803"/>
    <cellStyle name="Euro 10" xfId="2804"/>
    <cellStyle name="Euro 11" xfId="2805"/>
    <cellStyle name="Euro 12" xfId="2806"/>
    <cellStyle name="Euro 13" xfId="2807"/>
    <cellStyle name="Euro 14" xfId="2808"/>
    <cellStyle name="Euro 15" xfId="2809"/>
    <cellStyle name="Euro 16" xfId="2810"/>
    <cellStyle name="Euro 2" xfId="2811"/>
    <cellStyle name="Euro 3" xfId="2812"/>
    <cellStyle name="Euro 4" xfId="2813"/>
    <cellStyle name="Euro 5" xfId="2814"/>
    <cellStyle name="Euro 6" xfId="2815"/>
    <cellStyle name="Euro 7" xfId="2816"/>
    <cellStyle name="Euro 8" xfId="2817"/>
    <cellStyle name="Euro 9" xfId="2818"/>
    <cellStyle name="Excel Built-in Normal" xfId="2819"/>
    <cellStyle name="Explanatory Text 2" xfId="2820"/>
    <cellStyle name="f" xfId="2821"/>
    <cellStyle name="f_Danhmuc_Quyhoach2009" xfId="2822"/>
    <cellStyle name="f_Danhmuc_Quyhoach2009 2" xfId="2823"/>
    <cellStyle name="f_Danhmuc_Quyhoach2009 2 2" xfId="2824"/>
    <cellStyle name="F2" xfId="2825"/>
    <cellStyle name="F3" xfId="2826"/>
    <cellStyle name="F4" xfId="2827"/>
    <cellStyle name="F5" xfId="2828"/>
    <cellStyle name="F6" xfId="2829"/>
    <cellStyle name="F7" xfId="2830"/>
    <cellStyle name="F8" xfId="2831"/>
    <cellStyle name="Fijo" xfId="2832"/>
    <cellStyle name="Financiero" xfId="2833"/>
    <cellStyle name="Fixed" xfId="31"/>
    <cellStyle name="Fixed 10" xfId="2834"/>
    <cellStyle name="Fixed 11" xfId="2835"/>
    <cellStyle name="Fixed 12" xfId="2836"/>
    <cellStyle name="Fixed 13" xfId="2837"/>
    <cellStyle name="Fixed 14" xfId="2838"/>
    <cellStyle name="Fixed 15" xfId="2839"/>
    <cellStyle name="Fixed 16" xfId="2840"/>
    <cellStyle name="Fixed 2" xfId="2841"/>
    <cellStyle name="Fixed 2 2" xfId="2842"/>
    <cellStyle name="Fixed 3" xfId="2843"/>
    <cellStyle name="Fixed 4" xfId="2844"/>
    <cellStyle name="Fixed 5" xfId="2845"/>
    <cellStyle name="Fixed 6" xfId="2846"/>
    <cellStyle name="Fixed 7" xfId="2847"/>
    <cellStyle name="Fixed 8" xfId="2848"/>
    <cellStyle name="Fixed 9" xfId="2849"/>
    <cellStyle name="Font Britannic16" xfId="2850"/>
    <cellStyle name="Font Britannic18" xfId="2851"/>
    <cellStyle name="Font CenturyCond 18" xfId="2852"/>
    <cellStyle name="Font Cond20" xfId="2853"/>
    <cellStyle name="Font LucidaSans16" xfId="2854"/>
    <cellStyle name="Font NewCenturyCond18" xfId="2855"/>
    <cellStyle name="Font Ottawa14" xfId="2856"/>
    <cellStyle name="Font Ottawa16" xfId="2857"/>
    <cellStyle name="Formulas" xfId="2858"/>
    <cellStyle name="Ghi chú" xfId="2859"/>
    <cellStyle name="gia" xfId="2860"/>
    <cellStyle name="Good 2" xfId="2861"/>
    <cellStyle name="Grey" xfId="2862"/>
    <cellStyle name="Grey 10" xfId="2863"/>
    <cellStyle name="Grey 11" xfId="2864"/>
    <cellStyle name="Grey 12" xfId="2865"/>
    <cellStyle name="Grey 13" xfId="2866"/>
    <cellStyle name="Grey 14" xfId="2867"/>
    <cellStyle name="Grey 15" xfId="2868"/>
    <cellStyle name="Grey 16" xfId="2869"/>
    <cellStyle name="Grey 2" xfId="2870"/>
    <cellStyle name="Grey 3" xfId="2871"/>
    <cellStyle name="Grey 4" xfId="2872"/>
    <cellStyle name="Grey 5" xfId="2873"/>
    <cellStyle name="Grey 6" xfId="2874"/>
    <cellStyle name="Grey 7" xfId="2875"/>
    <cellStyle name="Grey 8" xfId="2876"/>
    <cellStyle name="Grey 9" xfId="2877"/>
    <cellStyle name="Grey_KH TPCP 2016-2020 (tong hop)" xfId="2878"/>
    <cellStyle name="Group" xfId="2879"/>
    <cellStyle name="H" xfId="2880"/>
    <cellStyle name="ha" xfId="2881"/>
    <cellStyle name="HAI" xfId="2882"/>
    <cellStyle name="Head 1" xfId="2883"/>
    <cellStyle name="HEADER" xfId="2884"/>
    <cellStyle name="HEADER 2" xfId="2885"/>
    <cellStyle name="Header1" xfId="32"/>
    <cellStyle name="Header1 2" xfId="2886"/>
    <cellStyle name="Header2" xfId="33"/>
    <cellStyle name="Header2 2" xfId="2887"/>
    <cellStyle name="Heading" xfId="2888"/>
    <cellStyle name="Heading 1 2" xfId="2889"/>
    <cellStyle name="Heading 1 3" xfId="5635"/>
    <cellStyle name="Heading 2 2" xfId="2890"/>
    <cellStyle name="Heading 2 3" xfId="5636"/>
    <cellStyle name="Heading 3 2" xfId="2891"/>
    <cellStyle name="Heading 4 2" xfId="2892"/>
    <cellStyle name="Heading No Underline" xfId="2893"/>
    <cellStyle name="Heading With Underline" xfId="2894"/>
    <cellStyle name="Heading1" xfId="2895"/>
    <cellStyle name="Heading1 2" xfId="5637"/>
    <cellStyle name="Heading2" xfId="2896"/>
    <cellStyle name="HEADING2 2" xfId="5638"/>
    <cellStyle name="HEADING2 3" xfId="5639"/>
    <cellStyle name="HEADING2 4" xfId="5640"/>
    <cellStyle name="HEADING2 5" xfId="5641"/>
    <cellStyle name="HEADING2 6" xfId="5642"/>
    <cellStyle name="HEADING2 7" xfId="5643"/>
    <cellStyle name="Heading2 8" xfId="5644"/>
    <cellStyle name="Heading2 9" xfId="5645"/>
    <cellStyle name="HEADING2_Bien ban" xfId="5646"/>
    <cellStyle name="HEADINGS" xfId="2897"/>
    <cellStyle name="HEADINGSTOP" xfId="2898"/>
    <cellStyle name="headoption" xfId="2899"/>
    <cellStyle name="headoption 2" xfId="2900"/>
    <cellStyle name="headoption 3" xfId="2901"/>
    <cellStyle name="hoa" xfId="2902"/>
    <cellStyle name="Hoa-Scholl" xfId="2903"/>
    <cellStyle name="Hoa-Scholl 2" xfId="2904"/>
    <cellStyle name="HUY" xfId="2905"/>
    <cellStyle name="i phÝ kh¸c_B¶ng 2" xfId="2906"/>
    <cellStyle name="I.3" xfId="2907"/>
    <cellStyle name="i·0" xfId="2908"/>
    <cellStyle name="i·0 2" xfId="2909"/>
    <cellStyle name="_x0001_í½?" xfId="5647"/>
    <cellStyle name="ï-¾È»ê_BiÓu TB" xfId="2910"/>
    <cellStyle name="_x0001_íå_x001b_ô " xfId="5648"/>
    <cellStyle name="_x0001_íå_x001b_ô_" xfId="5649"/>
    <cellStyle name="Input [yellow]" xfId="2911"/>
    <cellStyle name="Input [yellow] 10" xfId="2912"/>
    <cellStyle name="Input [yellow] 11" xfId="2913"/>
    <cellStyle name="Input [yellow] 12" xfId="2914"/>
    <cellStyle name="Input [yellow] 13" xfId="2915"/>
    <cellStyle name="Input [yellow] 14" xfId="2916"/>
    <cellStyle name="Input [yellow] 15" xfId="2917"/>
    <cellStyle name="Input [yellow] 16" xfId="2918"/>
    <cellStyle name="Input [yellow] 2" xfId="2919"/>
    <cellStyle name="Input [yellow] 2 2" xfId="2920"/>
    <cellStyle name="Input [yellow] 3" xfId="2921"/>
    <cellStyle name="Input [yellow] 4" xfId="2922"/>
    <cellStyle name="Input [yellow] 5" xfId="2923"/>
    <cellStyle name="Input [yellow] 6" xfId="2924"/>
    <cellStyle name="Input [yellow] 7" xfId="2925"/>
    <cellStyle name="Input [yellow] 8" xfId="2926"/>
    <cellStyle name="Input [yellow] 9" xfId="2927"/>
    <cellStyle name="Input [yellow]_KH TPCP 2016-2020 (tong hop)" xfId="2928"/>
    <cellStyle name="Input 2" xfId="2929"/>
    <cellStyle name="Input 3" xfId="2930"/>
    <cellStyle name="Input 4" xfId="2931"/>
    <cellStyle name="Input 5" xfId="2932"/>
    <cellStyle name="Input 6" xfId="2933"/>
    <cellStyle name="Input 7" xfId="2934"/>
    <cellStyle name="k" xfId="2935"/>
    <cellStyle name="k_TONG HOP KINH PHI" xfId="2936"/>
    <cellStyle name="k_TONG HOP KINH PHI_!1 1 bao cao giao KH ve HTCMT vung TNB   12-12-2011" xfId="2937"/>
    <cellStyle name="k_TONG HOP KINH PHI_Bieu4HTMT" xfId="2938"/>
    <cellStyle name="k_TONG HOP KINH PHI_Bieu4HTMT_!1 1 bao cao giao KH ve HTCMT vung TNB   12-12-2011" xfId="2939"/>
    <cellStyle name="k_TONG HOP KINH PHI_Bieu4HTMT_KH TPCP vung TNB (03-1-2012)" xfId="2940"/>
    <cellStyle name="k_TONG HOP KINH PHI_KH TPCP vung TNB (03-1-2012)" xfId="2941"/>
    <cellStyle name="k_ÿÿÿÿÿ" xfId="2942"/>
    <cellStyle name="k_ÿÿÿÿÿ_!1 1 bao cao giao KH ve HTCMT vung TNB   12-12-2011" xfId="2943"/>
    <cellStyle name="k_ÿÿÿÿÿ_1" xfId="2944"/>
    <cellStyle name="k_ÿÿÿÿÿ_2" xfId="2945"/>
    <cellStyle name="k_ÿÿÿÿÿ_2_!1 1 bao cao giao KH ve HTCMT vung TNB   12-12-2011" xfId="2946"/>
    <cellStyle name="k_ÿÿÿÿÿ_2_Bieu4HTMT" xfId="2947"/>
    <cellStyle name="k_ÿÿÿÿÿ_2_Bieu4HTMT_!1 1 bao cao giao KH ve HTCMT vung TNB   12-12-2011" xfId="2948"/>
    <cellStyle name="k_ÿÿÿÿÿ_2_Bieu4HTMT_KH TPCP vung TNB (03-1-2012)" xfId="2949"/>
    <cellStyle name="k_ÿÿÿÿÿ_2_KH TPCP vung TNB (03-1-2012)" xfId="2950"/>
    <cellStyle name="k_ÿÿÿÿÿ_Bieu4HTMT" xfId="2951"/>
    <cellStyle name="k_ÿÿÿÿÿ_Bieu4HTMT_!1 1 bao cao giao KH ve HTCMT vung TNB   12-12-2011" xfId="2952"/>
    <cellStyle name="k_ÿÿÿÿÿ_Bieu4HTMT_KH TPCP vung TNB (03-1-2012)" xfId="2953"/>
    <cellStyle name="k_ÿÿÿÿÿ_KH TPCP vung TNB (03-1-2012)" xfId="2954"/>
    <cellStyle name="kh¸c_Bang Chi tieu" xfId="2955"/>
    <cellStyle name="khanh" xfId="2956"/>
    <cellStyle name="khoa2" xfId="2957"/>
    <cellStyle name="khung" xfId="2958"/>
    <cellStyle name="Kiểm tra Ô" xfId="2959"/>
    <cellStyle name="KL" xfId="2960"/>
    <cellStyle name="Ledger 17 x 11 in" xfId="2961"/>
    <cellStyle name="Ledger 17 x 11 in 2" xfId="5650"/>
    <cellStyle name="Ledger 17 x 11 in 2 2" xfId="5651"/>
    <cellStyle name="Ledger 17 x 11 in_bieu 8e" xfId="5652"/>
    <cellStyle name="left" xfId="2962"/>
    <cellStyle name="Line" xfId="2963"/>
    <cellStyle name="Link Currency (0)" xfId="2964"/>
    <cellStyle name="Link Currency (0) 10" xfId="2965"/>
    <cellStyle name="Link Currency (0) 11" xfId="2966"/>
    <cellStyle name="Link Currency (0) 12" xfId="2967"/>
    <cellStyle name="Link Currency (0) 13" xfId="2968"/>
    <cellStyle name="Link Currency (0) 14" xfId="2969"/>
    <cellStyle name="Link Currency (0) 15" xfId="2970"/>
    <cellStyle name="Link Currency (0) 16" xfId="2971"/>
    <cellStyle name="Link Currency (0) 2" xfId="2972"/>
    <cellStyle name="Link Currency (0) 3" xfId="2973"/>
    <cellStyle name="Link Currency (0) 4" xfId="2974"/>
    <cellStyle name="Link Currency (0) 5" xfId="2975"/>
    <cellStyle name="Link Currency (0) 6" xfId="2976"/>
    <cellStyle name="Link Currency (0) 7" xfId="2977"/>
    <cellStyle name="Link Currency (0) 8" xfId="2978"/>
    <cellStyle name="Link Currency (0) 9" xfId="2979"/>
    <cellStyle name="Link Currency (0)_Bien ban" xfId="5653"/>
    <cellStyle name="Link Currency (2)" xfId="2980"/>
    <cellStyle name="Link Currency (2) 10" xfId="2981"/>
    <cellStyle name="Link Currency (2) 11" xfId="2982"/>
    <cellStyle name="Link Currency (2) 12" xfId="2983"/>
    <cellStyle name="Link Currency (2) 13" xfId="2984"/>
    <cellStyle name="Link Currency (2) 14" xfId="2985"/>
    <cellStyle name="Link Currency (2) 15" xfId="2986"/>
    <cellStyle name="Link Currency (2) 16" xfId="2987"/>
    <cellStyle name="Link Currency (2) 2" xfId="2988"/>
    <cellStyle name="Link Currency (2) 3" xfId="2989"/>
    <cellStyle name="Link Currency (2) 4" xfId="2990"/>
    <cellStyle name="Link Currency (2) 5" xfId="2991"/>
    <cellStyle name="Link Currency (2) 6" xfId="2992"/>
    <cellStyle name="Link Currency (2) 7" xfId="2993"/>
    <cellStyle name="Link Currency (2) 8" xfId="2994"/>
    <cellStyle name="Link Currency (2) 9" xfId="2995"/>
    <cellStyle name="Link Units (0)" xfId="2996"/>
    <cellStyle name="Link Units (0) 10" xfId="2997"/>
    <cellStyle name="Link Units (0) 11" xfId="2998"/>
    <cellStyle name="Link Units (0) 12" xfId="2999"/>
    <cellStyle name="Link Units (0) 13" xfId="3000"/>
    <cellStyle name="Link Units (0) 14" xfId="3001"/>
    <cellStyle name="Link Units (0) 15" xfId="3002"/>
    <cellStyle name="Link Units (0) 16" xfId="3003"/>
    <cellStyle name="Link Units (0) 2" xfId="3004"/>
    <cellStyle name="Link Units (0) 3" xfId="3005"/>
    <cellStyle name="Link Units (0) 4" xfId="3006"/>
    <cellStyle name="Link Units (0) 5" xfId="3007"/>
    <cellStyle name="Link Units (0) 6" xfId="3008"/>
    <cellStyle name="Link Units (0) 7" xfId="3009"/>
    <cellStyle name="Link Units (0) 8" xfId="3010"/>
    <cellStyle name="Link Units (0) 9" xfId="3011"/>
    <cellStyle name="Link Units (1)" xfId="3012"/>
    <cellStyle name="Link Units (1) 10" xfId="3013"/>
    <cellStyle name="Link Units (1) 11" xfId="3014"/>
    <cellStyle name="Link Units (1) 12" xfId="3015"/>
    <cellStyle name="Link Units (1) 13" xfId="3016"/>
    <cellStyle name="Link Units (1) 14" xfId="3017"/>
    <cellStyle name="Link Units (1) 15" xfId="3018"/>
    <cellStyle name="Link Units (1) 16" xfId="3019"/>
    <cellStyle name="Link Units (1) 2" xfId="3020"/>
    <cellStyle name="Link Units (1) 3" xfId="3021"/>
    <cellStyle name="Link Units (1) 4" xfId="3022"/>
    <cellStyle name="Link Units (1) 5" xfId="3023"/>
    <cellStyle name="Link Units (1) 6" xfId="3024"/>
    <cellStyle name="Link Units (1) 7" xfId="3025"/>
    <cellStyle name="Link Units (1) 8" xfId="3026"/>
    <cellStyle name="Link Units (1) 9" xfId="3027"/>
    <cellStyle name="Link Units (2)" xfId="3028"/>
    <cellStyle name="Link Units (2) 10" xfId="3029"/>
    <cellStyle name="Link Units (2) 11" xfId="3030"/>
    <cellStyle name="Link Units (2) 12" xfId="3031"/>
    <cellStyle name="Link Units (2) 13" xfId="3032"/>
    <cellStyle name="Link Units (2) 14" xfId="3033"/>
    <cellStyle name="Link Units (2) 15" xfId="3034"/>
    <cellStyle name="Link Units (2) 16" xfId="3035"/>
    <cellStyle name="Link Units (2) 2" xfId="3036"/>
    <cellStyle name="Link Units (2) 3" xfId="3037"/>
    <cellStyle name="Link Units (2) 4" xfId="3038"/>
    <cellStyle name="Link Units (2) 5" xfId="3039"/>
    <cellStyle name="Link Units (2) 6" xfId="3040"/>
    <cellStyle name="Link Units (2) 7" xfId="3041"/>
    <cellStyle name="Link Units (2) 8" xfId="3042"/>
    <cellStyle name="Link Units (2) 9" xfId="3043"/>
    <cellStyle name="Linked Cell 2" xfId="3044"/>
    <cellStyle name="Loai CBDT" xfId="3045"/>
    <cellStyle name="Loai CT" xfId="3046"/>
    <cellStyle name="Loai GD" xfId="3047"/>
    <cellStyle name="MAU" xfId="3048"/>
    <cellStyle name="MAU 2" xfId="3049"/>
    <cellStyle name="Migliaia (0)_CALPREZZ" xfId="3050"/>
    <cellStyle name="Migliaia_ PESO ELETTR." xfId="3051"/>
    <cellStyle name="Millares [0]_10 AVERIAS MASIVAS + ANT" xfId="3052"/>
    <cellStyle name="Millares_Well Timing" xfId="3053"/>
    <cellStyle name="Milliers [0]_      " xfId="3054"/>
    <cellStyle name="Milliers_      " xfId="3055"/>
    <cellStyle name="Model" xfId="3056"/>
    <cellStyle name="Model 2" xfId="3057"/>
    <cellStyle name="moi" xfId="3058"/>
    <cellStyle name="moi 2" xfId="3059"/>
    <cellStyle name="moi 3" xfId="3060"/>
    <cellStyle name="Moneda [0]_Well Timing" xfId="3061"/>
    <cellStyle name="Moneda_Well Timing" xfId="3062"/>
    <cellStyle name="Monétaire [0]_      " xfId="3063"/>
    <cellStyle name="Monétaire_      " xfId="3064"/>
    <cellStyle name="n" xfId="34"/>
    <cellStyle name="n_Bieu ke hoach nam 2010" xfId="3065"/>
    <cellStyle name="n_KH 2010-bieu 6" xfId="3066"/>
    <cellStyle name="Neutral 2" xfId="3067"/>
    <cellStyle name="New" xfId="3068"/>
    <cellStyle name="New Times Roman" xfId="3069"/>
    <cellStyle name="nga" xfId="3070"/>
    <cellStyle name="nga 2" xfId="3071"/>
    <cellStyle name="nga 3" xfId="3072"/>
    <cellStyle name="Nhấn1" xfId="3073"/>
    <cellStyle name="Nhấn2" xfId="3074"/>
    <cellStyle name="Nhấn3" xfId="3075"/>
    <cellStyle name="Nhấn4" xfId="3076"/>
    <cellStyle name="Nhấn5" xfId="3077"/>
    <cellStyle name="Nhấn6" xfId="3078"/>
    <cellStyle name="no dec" xfId="3079"/>
    <cellStyle name="no dec 2" xfId="3080"/>
    <cellStyle name="no dec 2 2" xfId="3081"/>
    <cellStyle name="ÑONVÒ" xfId="3082"/>
    <cellStyle name="ÑONVÒ 2" xfId="3083"/>
    <cellStyle name="Normal" xfId="0" builtinId="0"/>
    <cellStyle name="Normal - ??1" xfId="3084"/>
    <cellStyle name="Normal - Style1" xfId="35"/>
    <cellStyle name="Normal - Style1 2" xfId="3085"/>
    <cellStyle name="Normal - Style1 3" xfId="3086"/>
    <cellStyle name="Normal - Style1_KH TPCP 2016-2020 (tong hop)" xfId="3087"/>
    <cellStyle name="Normal - 유형1" xfId="3088"/>
    <cellStyle name="Normal 10" xfId="36"/>
    <cellStyle name="Normal 10 10" xfId="3089"/>
    <cellStyle name="Normal 10 11" xfId="3090"/>
    <cellStyle name="Normal 10 12" xfId="3091"/>
    <cellStyle name="Normal 10 13" xfId="3092"/>
    <cellStyle name="Normal 10 14" xfId="3093"/>
    <cellStyle name="Normal 10 15" xfId="3094"/>
    <cellStyle name="Normal 10 16" xfId="3095"/>
    <cellStyle name="Normal 10 17" xfId="3096"/>
    <cellStyle name="Normal 10 18" xfId="3097"/>
    <cellStyle name="Normal 10 19" xfId="3098"/>
    <cellStyle name="Normal 10 2" xfId="2"/>
    <cellStyle name="Normal 10 2 10" xfId="3099"/>
    <cellStyle name="Normal 10 2 11" xfId="3100"/>
    <cellStyle name="Normal 10 2 12" xfId="3101"/>
    <cellStyle name="Normal 10 2 13" xfId="3102"/>
    <cellStyle name="Normal 10 2 14" xfId="3103"/>
    <cellStyle name="Normal 10 2 15" xfId="3104"/>
    <cellStyle name="Normal 10 2 16" xfId="3105"/>
    <cellStyle name="Normal 10 2 17" xfId="3106"/>
    <cellStyle name="Normal 10 2 18" xfId="3107"/>
    <cellStyle name="Normal 10 2 19" xfId="3108"/>
    <cellStyle name="Normal 10 2 2" xfId="3109"/>
    <cellStyle name="Normal 10 2 20" xfId="3110"/>
    <cellStyle name="Normal 10 2 21" xfId="3111"/>
    <cellStyle name="Normal 10 2 22" xfId="3112"/>
    <cellStyle name="Normal 10 2 23" xfId="3113"/>
    <cellStyle name="Normal 10 2 24" xfId="37"/>
    <cellStyle name="Normal 10 2 24 3" xfId="5827"/>
    <cellStyle name="Normal 10 2 25" xfId="5821"/>
    <cellStyle name="Normal 10 2 3" xfId="3114"/>
    <cellStyle name="Normal 10 2 4" xfId="3115"/>
    <cellStyle name="Normal 10 2 5" xfId="3116"/>
    <cellStyle name="Normal 10 2 6" xfId="3117"/>
    <cellStyle name="Normal 10 2 7" xfId="3118"/>
    <cellStyle name="Normal 10 2 8" xfId="3119"/>
    <cellStyle name="Normal 10 2 9" xfId="3120"/>
    <cellStyle name="Normal 10 20" xfId="3121"/>
    <cellStyle name="Normal 10 21" xfId="3122"/>
    <cellStyle name="Normal 10 22" xfId="3123"/>
    <cellStyle name="Normal 10 23" xfId="3124"/>
    <cellStyle name="Normal 10 24" xfId="3125"/>
    <cellStyle name="Normal 10 25" xfId="3126"/>
    <cellStyle name="Normal 10 26" xfId="5801"/>
    <cellStyle name="Normal 10 3" xfId="3127"/>
    <cellStyle name="Normal 10 3 2" xfId="3128"/>
    <cellStyle name="Normal 10 4" xfId="3129"/>
    <cellStyle name="Normal 10 5" xfId="3130"/>
    <cellStyle name="Normal 10 6" xfId="3131"/>
    <cellStyle name="Normal 10 7" xfId="3132"/>
    <cellStyle name="Normal 10 7 2" xfId="3133"/>
    <cellStyle name="Normal 10 8" xfId="3134"/>
    <cellStyle name="Normal 10 9" xfId="3135"/>
    <cellStyle name="Normal 10_05-12  KH trung han 2016-2020 - Liem Thinh edited" xfId="3136"/>
    <cellStyle name="Normal 100" xfId="5654"/>
    <cellStyle name="Normal 101" xfId="5655"/>
    <cellStyle name="Normal 102" xfId="5797"/>
    <cellStyle name="Normal 103" xfId="5799"/>
    <cellStyle name="Normal 11" xfId="3137"/>
    <cellStyle name="Normal 11 2" xfId="3138"/>
    <cellStyle name="Normal 11 2 2" xfId="3139"/>
    <cellStyle name="Normal 11 3" xfId="3140"/>
    <cellStyle name="Normal 11 3 2" xfId="3141"/>
    <cellStyle name="Normal 11 3 3" xfId="3142"/>
    <cellStyle name="Normal 11 3 4" xfId="3143"/>
    <cellStyle name="Normal 11 4" xfId="3144"/>
    <cellStyle name="Normal 12" xfId="3145"/>
    <cellStyle name="Normal 12 2" xfId="3146"/>
    <cellStyle name="Normal 12 3" xfId="3147"/>
    <cellStyle name="Normal 12 4" xfId="3148"/>
    <cellStyle name="Normal 12_CD nguon va su dung nguon" xfId="5656"/>
    <cellStyle name="Normal 13" xfId="38"/>
    <cellStyle name="Normal 13 2" xfId="3149"/>
    <cellStyle name="Normal 13_CD nguon va su dung nguon" xfId="5657"/>
    <cellStyle name="Normal 14" xfId="3150"/>
    <cellStyle name="Normal 14 2" xfId="3151"/>
    <cellStyle name="Normal 14 3" xfId="3152"/>
    <cellStyle name="Normal 15" xfId="3153"/>
    <cellStyle name="Normal 15 2" xfId="3154"/>
    <cellStyle name="Normal 15 3" xfId="3155"/>
    <cellStyle name="Normal 16" xfId="3156"/>
    <cellStyle name="Normal 16 2" xfId="3157"/>
    <cellStyle name="Normal 16 2 2" xfId="3158"/>
    <cellStyle name="Normal 16 2 2 2" xfId="3159"/>
    <cellStyle name="Normal 16 2 3" xfId="3160"/>
    <cellStyle name="Normal 16 2 3 2" xfId="3161"/>
    <cellStyle name="Normal 16 2 4" xfId="3162"/>
    <cellStyle name="Normal 16 3" xfId="3163"/>
    <cellStyle name="Normal 16 4" xfId="3164"/>
    <cellStyle name="Normal 16 4 2" xfId="3165"/>
    <cellStyle name="Normal 16 5" xfId="3166"/>
    <cellStyle name="Normal 16 5 2" xfId="3167"/>
    <cellStyle name="Normal 17" xfId="3168"/>
    <cellStyle name="Normal 17 2" xfId="3169"/>
    <cellStyle name="Normal 17 3 2" xfId="3170"/>
    <cellStyle name="Normal 17 3 2 2" xfId="3171"/>
    <cellStyle name="Normal 17 3 2 2 2" xfId="3172"/>
    <cellStyle name="Normal 17 3 2 3" xfId="3173"/>
    <cellStyle name="Normal 17 3 2 3 2" xfId="3174"/>
    <cellStyle name="Normal 17 3 2 4" xfId="3175"/>
    <cellStyle name="Normal 17_CD nguon va su dung nguon" xfId="5658"/>
    <cellStyle name="Normal 18" xfId="3176"/>
    <cellStyle name="Normal 18 2" xfId="3177"/>
    <cellStyle name="Normal 18 2 2" xfId="3178"/>
    <cellStyle name="Normal 18 3" xfId="3179"/>
    <cellStyle name="Normal 18_05-12  KH trung han 2016-2020 - Liem Thinh edited" xfId="3180"/>
    <cellStyle name="Normal 19" xfId="3181"/>
    <cellStyle name="Normal 19 2" xfId="3182"/>
    <cellStyle name="Normal 19 3" xfId="3183"/>
    <cellStyle name="Normal 2" xfId="1"/>
    <cellStyle name="Normal 2 10" xfId="3184"/>
    <cellStyle name="Normal 2 10 2" xfId="3185"/>
    <cellStyle name="Normal 2 11" xfId="3186"/>
    <cellStyle name="Normal 2 11 2" xfId="3187"/>
    <cellStyle name="Normal 2 12" xfId="3188"/>
    <cellStyle name="Normal 2 12 2" xfId="3189"/>
    <cellStyle name="Normal 2 13" xfId="3190"/>
    <cellStyle name="Normal 2 13 2" xfId="3191"/>
    <cellStyle name="Normal 2 14" xfId="3192"/>
    <cellStyle name="Normal 2 14 2" xfId="3193"/>
    <cellStyle name="Normal 2 14_Phuongangiao 1-giaoxulykythuat" xfId="3194"/>
    <cellStyle name="Normal 2 15" xfId="3195"/>
    <cellStyle name="Normal 2 16" xfId="3196"/>
    <cellStyle name="Normal 2 17" xfId="3197"/>
    <cellStyle name="Normal 2 18" xfId="3198"/>
    <cellStyle name="Normal 2 19" xfId="3199"/>
    <cellStyle name="Normal 2 2" xfId="5"/>
    <cellStyle name="Normal 2 2 10" xfId="3200"/>
    <cellStyle name="Normal 2 2 10 2" xfId="60"/>
    <cellStyle name="Normal 2 2 11" xfId="3201"/>
    <cellStyle name="Normal 2 2 12" xfId="3202"/>
    <cellStyle name="Normal 2 2 13" xfId="3203"/>
    <cellStyle name="Normal 2 2 14" xfId="3204"/>
    <cellStyle name="Normal 2 2 15" xfId="3205"/>
    <cellStyle name="Normal 2 2 16" xfId="3206"/>
    <cellStyle name="Normal 2 2 17" xfId="3207"/>
    <cellStyle name="Normal 2 2 18" xfId="3208"/>
    <cellStyle name="Normal 2 2 19" xfId="3209"/>
    <cellStyle name="Normal 2 2 2" xfId="59"/>
    <cellStyle name="Normal 2 2 2 10" xfId="3210"/>
    <cellStyle name="Normal 2 2 2 11" xfId="3211"/>
    <cellStyle name="Normal 2 2 2 12" xfId="3212"/>
    <cellStyle name="Normal 2 2 2 13" xfId="3213"/>
    <cellStyle name="Normal 2 2 2 14" xfId="3214"/>
    <cellStyle name="Normal 2 2 2 15" xfId="3215"/>
    <cellStyle name="Normal 2 2 2 16" xfId="3216"/>
    <cellStyle name="Normal 2 2 2 17" xfId="3217"/>
    <cellStyle name="Normal 2 2 2 18" xfId="3218"/>
    <cellStyle name="Normal 2 2 2 19" xfId="3219"/>
    <cellStyle name="Normal 2 2 2 2" xfId="3220"/>
    <cellStyle name="Normal 2 2 2 2 10" xfId="3221"/>
    <cellStyle name="Normal 2 2 2 2 11" xfId="3222"/>
    <cellStyle name="Normal 2 2 2 2 12" xfId="3223"/>
    <cellStyle name="Normal 2 2 2 2 13" xfId="3224"/>
    <cellStyle name="Normal 2 2 2 2 14" xfId="3225"/>
    <cellStyle name="Normal 2 2 2 2 15" xfId="3226"/>
    <cellStyle name="Normal 2 2 2 2 16" xfId="3227"/>
    <cellStyle name="Normal 2 2 2 2 17" xfId="3228"/>
    <cellStyle name="Normal 2 2 2 2 18" xfId="3229"/>
    <cellStyle name="Normal 2 2 2 2 19" xfId="3230"/>
    <cellStyle name="Normal 2 2 2 2 2" xfId="3231"/>
    <cellStyle name="Normal 2 2 2 2 2 10" xfId="3232"/>
    <cellStyle name="Normal 2 2 2 2 2 11" xfId="3233"/>
    <cellStyle name="Normal 2 2 2 2 2 12" xfId="3234"/>
    <cellStyle name="Normal 2 2 2 2 2 13" xfId="3235"/>
    <cellStyle name="Normal 2 2 2 2 2 14" xfId="3236"/>
    <cellStyle name="Normal 2 2 2 2 2 15" xfId="3237"/>
    <cellStyle name="Normal 2 2 2 2 2 16" xfId="3238"/>
    <cellStyle name="Normal 2 2 2 2 2 17" xfId="3239"/>
    <cellStyle name="Normal 2 2 2 2 2 18" xfId="3240"/>
    <cellStyle name="Normal 2 2 2 2 2 19" xfId="3241"/>
    <cellStyle name="Normal 2 2 2 2 2 2" xfId="3242"/>
    <cellStyle name="Normal 2 2 2 2 2 20" xfId="3243"/>
    <cellStyle name="Normal 2 2 2 2 2 21" xfId="3244"/>
    <cellStyle name="Normal 2 2 2 2 2 22" xfId="3245"/>
    <cellStyle name="Normal 2 2 2 2 2 23" xfId="3246"/>
    <cellStyle name="Normal 2 2 2 2 2 3" xfId="3247"/>
    <cellStyle name="Normal 2 2 2 2 2 4" xfId="3248"/>
    <cellStyle name="Normal 2 2 2 2 2 5" xfId="3249"/>
    <cellStyle name="Normal 2 2 2 2 2 6" xfId="3250"/>
    <cellStyle name="Normal 2 2 2 2 2 7" xfId="3251"/>
    <cellStyle name="Normal 2 2 2 2 2 8" xfId="3252"/>
    <cellStyle name="Normal 2 2 2 2 2 9" xfId="3253"/>
    <cellStyle name="Normal 2 2 2 2 20" xfId="3254"/>
    <cellStyle name="Normal 2 2 2 2 21" xfId="3255"/>
    <cellStyle name="Normal 2 2 2 2 22" xfId="3256"/>
    <cellStyle name="Normal 2 2 2 2 23" xfId="3257"/>
    <cellStyle name="Normal 2 2 2 2 3" xfId="3258"/>
    <cellStyle name="Normal 2 2 2 2 4" xfId="3259"/>
    <cellStyle name="Normal 2 2 2 2 5" xfId="3260"/>
    <cellStyle name="Normal 2 2 2 2 6" xfId="3261"/>
    <cellStyle name="Normal 2 2 2 2 7" xfId="3262"/>
    <cellStyle name="Normal 2 2 2 2 8" xfId="3263"/>
    <cellStyle name="Normal 2 2 2 2 9" xfId="3264"/>
    <cellStyle name="Normal 2 2 2 20" xfId="3265"/>
    <cellStyle name="Normal 2 2 2 21" xfId="3266"/>
    <cellStyle name="Normal 2 2 2 22" xfId="3267"/>
    <cellStyle name="Normal 2 2 2 23" xfId="3268"/>
    <cellStyle name="Normal 2 2 2 3" xfId="3269"/>
    <cellStyle name="Normal 2 2 2 4" xfId="3270"/>
    <cellStyle name="Normal 2 2 2 5" xfId="3271"/>
    <cellStyle name="Normal 2 2 2 6" xfId="3272"/>
    <cellStyle name="Normal 2 2 2 7" xfId="3273"/>
    <cellStyle name="Normal 2 2 2 8" xfId="3274"/>
    <cellStyle name="Normal 2 2 2 9" xfId="3275"/>
    <cellStyle name="Normal 2 2 20" xfId="3276"/>
    <cellStyle name="Normal 2 2 21" xfId="3277"/>
    <cellStyle name="Normal 2 2 22" xfId="3278"/>
    <cellStyle name="Normal 2 2 23" xfId="3279"/>
    <cellStyle name="Normal 2 2 24" xfId="3280"/>
    <cellStyle name="Normal 2 2 25" xfId="3281"/>
    <cellStyle name="Normal 2 2 26" xfId="3282"/>
    <cellStyle name="Normal 2 2 3" xfId="3283"/>
    <cellStyle name="Normal 2 2 4" xfId="3284"/>
    <cellStyle name="Normal 2 2 4 2" xfId="3285"/>
    <cellStyle name="Normal 2 2 4 3" xfId="3286"/>
    <cellStyle name="Normal 2 2 5" xfId="3287"/>
    <cellStyle name="Normal 2 2 6" xfId="3288"/>
    <cellStyle name="Normal 2 2 7" xfId="3289"/>
    <cellStyle name="Normal 2 2 8" xfId="3290"/>
    <cellStyle name="Normal 2 2 9" xfId="3291"/>
    <cellStyle name="Normal 2 2_Bieu chi tiet tang quy mo, dch ky thuat 4" xfId="3292"/>
    <cellStyle name="Normal 2 20" xfId="3293"/>
    <cellStyle name="Normal 2 21" xfId="3294"/>
    <cellStyle name="Normal 2 22" xfId="3295"/>
    <cellStyle name="Normal 2 23" xfId="3296"/>
    <cellStyle name="Normal 2 24" xfId="3297"/>
    <cellStyle name="Normal 2 25" xfId="3298"/>
    <cellStyle name="Normal 2 26" xfId="3299"/>
    <cellStyle name="Normal 2 26 2" xfId="3300"/>
    <cellStyle name="Normal 2 27" xfId="39"/>
    <cellStyle name="Normal 2 28" xfId="3301"/>
    <cellStyle name="Normal 2 29" xfId="3302"/>
    <cellStyle name="Normal 2 3" xfId="3303"/>
    <cellStyle name="Normal 2 3 10" xfId="3304"/>
    <cellStyle name="Normal 2 3 11" xfId="3305"/>
    <cellStyle name="Normal 2 3 12" xfId="3306"/>
    <cellStyle name="Normal 2 3 13" xfId="3307"/>
    <cellStyle name="Normal 2 3 14" xfId="3308"/>
    <cellStyle name="Normal 2 3 15" xfId="3309"/>
    <cellStyle name="Normal 2 3 16" xfId="3310"/>
    <cellStyle name="Normal 2 3 17" xfId="3311"/>
    <cellStyle name="Normal 2 3 18" xfId="3312"/>
    <cellStyle name="Normal 2 3 19" xfId="3313"/>
    <cellStyle name="Normal 2 3 2" xfId="3314"/>
    <cellStyle name="Normal 2 3 2 2" xfId="3315"/>
    <cellStyle name="Normal 2 3 20" xfId="3316"/>
    <cellStyle name="Normal 2 3 21" xfId="3317"/>
    <cellStyle name="Normal 2 3 22" xfId="3318"/>
    <cellStyle name="Normal 2 3 23" xfId="3319"/>
    <cellStyle name="Normal 2 3 24" xfId="3320"/>
    <cellStyle name="Normal 2 3 3" xfId="3321"/>
    <cellStyle name="Normal 2 3 4" xfId="3322"/>
    <cellStyle name="Normal 2 3 5" xfId="3323"/>
    <cellStyle name="Normal 2 3 6" xfId="3324"/>
    <cellStyle name="Normal 2 3 7" xfId="3325"/>
    <cellStyle name="Normal 2 3 8" xfId="3326"/>
    <cellStyle name="Normal 2 3 9" xfId="3327"/>
    <cellStyle name="Normal 2 30" xfId="3328"/>
    <cellStyle name="Normal 2 31" xfId="3329"/>
    <cellStyle name="Normal 2 32" xfId="3330"/>
    <cellStyle name="Normal 2 33" xfId="3331"/>
    <cellStyle name="Normal 2 34" xfId="3332"/>
    <cellStyle name="Normal 2 35" xfId="3333"/>
    <cellStyle name="Normal 2 36" xfId="3334"/>
    <cellStyle name="Normal 2 37" xfId="3335"/>
    <cellStyle name="Normal 2 38" xfId="3336"/>
    <cellStyle name="Normal 2 39" xfId="3337"/>
    <cellStyle name="Normal 2 4" xfId="3338"/>
    <cellStyle name="Normal 2 4 10" xfId="3339"/>
    <cellStyle name="Normal 2 4 11" xfId="3340"/>
    <cellStyle name="Normal 2 4 12" xfId="3341"/>
    <cellStyle name="Normal 2 4 13" xfId="3342"/>
    <cellStyle name="Normal 2 4 14" xfId="3343"/>
    <cellStyle name="Normal 2 4 15" xfId="3344"/>
    <cellStyle name="Normal 2 4 16" xfId="3345"/>
    <cellStyle name="Normal 2 4 17" xfId="3346"/>
    <cellStyle name="Normal 2 4 18" xfId="3347"/>
    <cellStyle name="Normal 2 4 19" xfId="3348"/>
    <cellStyle name="Normal 2 4 2" xfId="3349"/>
    <cellStyle name="Normal 2 4 2 2" xfId="3350"/>
    <cellStyle name="Normal 2 4 20" xfId="3351"/>
    <cellStyle name="Normal 2 4 21" xfId="3352"/>
    <cellStyle name="Normal 2 4 22" xfId="3353"/>
    <cellStyle name="Normal 2 4 23" xfId="3354"/>
    <cellStyle name="Normal 2 4 3" xfId="3355"/>
    <cellStyle name="Normal 2 4 3 2" xfId="3356"/>
    <cellStyle name="Normal 2 4 4" xfId="3357"/>
    <cellStyle name="Normal 2 4 5" xfId="3358"/>
    <cellStyle name="Normal 2 4 6" xfId="3359"/>
    <cellStyle name="Normal 2 4 7" xfId="3360"/>
    <cellStyle name="Normal 2 4 8" xfId="3361"/>
    <cellStyle name="Normal 2 4 9" xfId="3362"/>
    <cellStyle name="Normal 2 40" xfId="3363"/>
    <cellStyle name="Normal 2 41" xfId="3364"/>
    <cellStyle name="Normal 2 42" xfId="3365"/>
    <cellStyle name="Normal 2 43" xfId="3366"/>
    <cellStyle name="Normal 2 44" xfId="3367"/>
    <cellStyle name="Normal 2 45" xfId="3368"/>
    <cellStyle name="Normal 2 46" xfId="3369"/>
    <cellStyle name="Normal 2 5" xfId="3370"/>
    <cellStyle name="Normal 2 5 2" xfId="3371"/>
    <cellStyle name="Normal 2 6" xfId="3372"/>
    <cellStyle name="Normal 2 6 2" xfId="3373"/>
    <cellStyle name="Normal 2 7" xfId="3374"/>
    <cellStyle name="Normal 2 7 2" xfId="3375"/>
    <cellStyle name="Normal 2 8" xfId="40"/>
    <cellStyle name="Normal 2 8 2" xfId="3376"/>
    <cellStyle name="Normal 2 9" xfId="3377"/>
    <cellStyle name="Normal 2 9 2" xfId="3378"/>
    <cellStyle name="Normal 2_bao cao QTr sua 905  12- 2014" xfId="5659"/>
    <cellStyle name="Normal 20" xfId="3379"/>
    <cellStyle name="Normal 20 2" xfId="3380"/>
    <cellStyle name="Normal 21" xfId="3381"/>
    <cellStyle name="Normal 21 2" xfId="3382"/>
    <cellStyle name="Normal 22" xfId="3383"/>
    <cellStyle name="Normal 22 2" xfId="3384"/>
    <cellStyle name="Normal 23" xfId="3385"/>
    <cellStyle name="Normal 23 2" xfId="3386"/>
    <cellStyle name="Normal 23 3" xfId="3387"/>
    <cellStyle name="Normal 24" xfId="3388"/>
    <cellStyle name="Normal 24 2" xfId="3389"/>
    <cellStyle name="Normal 24 2 2" xfId="3390"/>
    <cellStyle name="Normal 25" xfId="3391"/>
    <cellStyle name="Normal 25 2" xfId="3392"/>
    <cellStyle name="Normal 25 3" xfId="3393"/>
    <cellStyle name="Normal 26" xfId="3394"/>
    <cellStyle name="Normal 26 2" xfId="3395"/>
    <cellStyle name="Normal 27" xfId="3396"/>
    <cellStyle name="Normal 27 2" xfId="3397"/>
    <cellStyle name="Normal 28" xfId="3398"/>
    <cellStyle name="Normal 28 2" xfId="3399"/>
    <cellStyle name="Normal 29" xfId="3400"/>
    <cellStyle name="Normal 29 2" xfId="3401"/>
    <cellStyle name="Normal 3" xfId="8"/>
    <cellStyle name="Normal 3 10" xfId="3402"/>
    <cellStyle name="Normal 3 11" xfId="3403"/>
    <cellStyle name="Normal 3 12" xfId="3404"/>
    <cellStyle name="Normal 3 13" xfId="3405"/>
    <cellStyle name="Normal 3 14" xfId="3406"/>
    <cellStyle name="Normal 3 15" xfId="3407"/>
    <cellStyle name="Normal 3 16" xfId="3408"/>
    <cellStyle name="Normal 3 17" xfId="3409"/>
    <cellStyle name="Normal 3 18" xfId="3410"/>
    <cellStyle name="Normal 3 2" xfId="3411"/>
    <cellStyle name="Normal 3 2 2" xfId="3412"/>
    <cellStyle name="Normal 3 2 2 2" xfId="3413"/>
    <cellStyle name="Normal 3 2 3" xfId="3414"/>
    <cellStyle name="Normal 3 2 3 2" xfId="3415"/>
    <cellStyle name="Normal 3 2 4" xfId="3416"/>
    <cellStyle name="Normal 3 2 5" xfId="3417"/>
    <cellStyle name="Normal 3 2 5 2" xfId="3418"/>
    <cellStyle name="Normal 3 2 6" xfId="3419"/>
    <cellStyle name="Normal 3 2 6 2" xfId="3420"/>
    <cellStyle name="Normal 3 2 7" xfId="3421"/>
    <cellStyle name="Normal 3 3" xfId="3422"/>
    <cellStyle name="Normal 3 3 2" xfId="3423"/>
    <cellStyle name="Normal 3 3 2 2" xfId="5822"/>
    <cellStyle name="Normal 3 3 3" xfId="5823"/>
    <cellStyle name="Normal 3 4" xfId="3424"/>
    <cellStyle name="Normal 3 4 2" xfId="3425"/>
    <cellStyle name="Normal 3 5" xfId="3426"/>
    <cellStyle name="Normal 3 6" xfId="3427"/>
    <cellStyle name="Normal 3 7" xfId="3428"/>
    <cellStyle name="Normal 3 8" xfId="3429"/>
    <cellStyle name="Normal 3 9" xfId="3430"/>
    <cellStyle name="Normal 3_1309_THungvonNSTW" xfId="3431"/>
    <cellStyle name="Normal 30" xfId="3432"/>
    <cellStyle name="Normal 30 2" xfId="3433"/>
    <cellStyle name="Normal 30 2 2" xfId="3434"/>
    <cellStyle name="Normal 30 3" xfId="3435"/>
    <cellStyle name="Normal 30 3 2" xfId="3436"/>
    <cellStyle name="Normal 30 4" xfId="3437"/>
    <cellStyle name="Normal 31" xfId="41"/>
    <cellStyle name="Normal 31 2" xfId="3438"/>
    <cellStyle name="Normal 31 2 2" xfId="3439"/>
    <cellStyle name="Normal 31 3" xfId="3440"/>
    <cellStyle name="Normal 31 3 2" xfId="3441"/>
    <cellStyle name="Normal 31 4" xfId="3442"/>
    <cellStyle name="Normal 32" xfId="3443"/>
    <cellStyle name="Normal 32 2" xfId="3444"/>
    <cellStyle name="Normal 32 2 2" xfId="3445"/>
    <cellStyle name="Normal 33" xfId="3446"/>
    <cellStyle name="Normal 33 2" xfId="3447"/>
    <cellStyle name="Normal 34" xfId="3448"/>
    <cellStyle name="Normal 35" xfId="3449"/>
    <cellStyle name="Normal 36" xfId="3450"/>
    <cellStyle name="Normal 37" xfId="3451"/>
    <cellStyle name="Normal 37 2" xfId="3452"/>
    <cellStyle name="Normal 37 2 2" xfId="3453"/>
    <cellStyle name="Normal 37 2 3" xfId="3454"/>
    <cellStyle name="Normal 37 3" xfId="3455"/>
    <cellStyle name="Normal 37 3 2" xfId="3456"/>
    <cellStyle name="Normal 37 4" xfId="3457"/>
    <cellStyle name="Normal 38" xfId="3458"/>
    <cellStyle name="Normal 38 2" xfId="3459"/>
    <cellStyle name="Normal 38 2 2" xfId="3460"/>
    <cellStyle name="Normal 39" xfId="3461"/>
    <cellStyle name="Normal 39 2" xfId="3462"/>
    <cellStyle name="Normal 39 2 2" xfId="3463"/>
    <cellStyle name="Normal 39 3" xfId="3464"/>
    <cellStyle name="Normal 39 3 2" xfId="3465"/>
    <cellStyle name="Normal 4" xfId="3466"/>
    <cellStyle name="Normal 4 10" xfId="3467"/>
    <cellStyle name="Normal 4 11" xfId="3468"/>
    <cellStyle name="Normal 4 12" xfId="3469"/>
    <cellStyle name="Normal 4 13" xfId="3470"/>
    <cellStyle name="Normal 4 14" xfId="3471"/>
    <cellStyle name="Normal 4 15" xfId="3472"/>
    <cellStyle name="Normal 4 16" xfId="3473"/>
    <cellStyle name="Normal 4 17" xfId="3474"/>
    <cellStyle name="Normal 4 18" xfId="3475"/>
    <cellStyle name="Normal 4 19" xfId="3476"/>
    <cellStyle name="Normal 4 2" xfId="3477"/>
    <cellStyle name="Normal 4 2 2" xfId="3478"/>
    <cellStyle name="Normal 4 20" xfId="3479"/>
    <cellStyle name="Normal 4 21" xfId="3480"/>
    <cellStyle name="Normal 4 22" xfId="3481"/>
    <cellStyle name="Normal 4 23" xfId="3482"/>
    <cellStyle name="Normal 4 24" xfId="3483"/>
    <cellStyle name="Normal 4 3" xfId="3484"/>
    <cellStyle name="Normal 4 4" xfId="3485"/>
    <cellStyle name="Normal 4 5" xfId="3486"/>
    <cellStyle name="Normal 4 6" xfId="3487"/>
    <cellStyle name="Normal 4 7" xfId="3488"/>
    <cellStyle name="Normal 4 8" xfId="3489"/>
    <cellStyle name="Normal 4 9" xfId="3490"/>
    <cellStyle name="Normal 4_Bang bieu" xfId="3491"/>
    <cellStyle name="Normal 40" xfId="3492"/>
    <cellStyle name="Normal 41" xfId="3493"/>
    <cellStyle name="Normal 42" xfId="3494"/>
    <cellStyle name="Normal 43" xfId="3495"/>
    <cellStyle name="Normal 44" xfId="3496"/>
    <cellStyle name="Normal 45" xfId="3497"/>
    <cellStyle name="Normal 46" xfId="3498"/>
    <cellStyle name="Normal 46 2" xfId="3499"/>
    <cellStyle name="Normal 47" xfId="3500"/>
    <cellStyle name="Normal 48" xfId="3501"/>
    <cellStyle name="Normal 49" xfId="3502"/>
    <cellStyle name="Normal 5" xfId="42"/>
    <cellStyle name="Normal 5 10" xfId="3503"/>
    <cellStyle name="Normal 5 11" xfId="3504"/>
    <cellStyle name="Normal 5 12" xfId="3505"/>
    <cellStyle name="Normal 5 13" xfId="3506"/>
    <cellStyle name="Normal 5 14" xfId="3507"/>
    <cellStyle name="Normal 5 15" xfId="3508"/>
    <cellStyle name="Normal 5 16" xfId="3509"/>
    <cellStyle name="Normal 5 17" xfId="3510"/>
    <cellStyle name="Normal 5 18" xfId="3511"/>
    <cellStyle name="Normal 5 19" xfId="3512"/>
    <cellStyle name="Normal 5 2" xfId="3513"/>
    <cellStyle name="Normal 5 2 2" xfId="3514"/>
    <cellStyle name="Normal 5 20" xfId="3515"/>
    <cellStyle name="Normal 5 21" xfId="3516"/>
    <cellStyle name="Normal 5 22" xfId="3517"/>
    <cellStyle name="Normal 5 23" xfId="3518"/>
    <cellStyle name="Normal 5 3" xfId="3519"/>
    <cellStyle name="Normal 5 4" xfId="3520"/>
    <cellStyle name="Normal 5 5" xfId="3521"/>
    <cellStyle name="Normal 5 6" xfId="3522"/>
    <cellStyle name="Normal 5 7" xfId="3523"/>
    <cellStyle name="Normal 5 8" xfId="3524"/>
    <cellStyle name="Normal 5 9" xfId="3525"/>
    <cellStyle name="Normal 5_CD nguon va su dung nguon" xfId="5660"/>
    <cellStyle name="Normal 50" xfId="3526"/>
    <cellStyle name="Normal 51" xfId="3527"/>
    <cellStyle name="Normal 52" xfId="3528"/>
    <cellStyle name="Normal 53" xfId="3529"/>
    <cellStyle name="Normal 54" xfId="3530"/>
    <cellStyle name="Normal 55" xfId="5661"/>
    <cellStyle name="Normal 55 6 2" xfId="5826"/>
    <cellStyle name="Normal 56" xfId="5662"/>
    <cellStyle name="Normal 57" xfId="5663"/>
    <cellStyle name="Normal 58" xfId="5664"/>
    <cellStyle name="Normal 59" xfId="5665"/>
    <cellStyle name="Normal 6" xfId="3531"/>
    <cellStyle name="Normal 6 10" xfId="3532"/>
    <cellStyle name="Normal 6 11" xfId="3533"/>
    <cellStyle name="Normal 6 12" xfId="3534"/>
    <cellStyle name="Normal 6 13" xfId="3535"/>
    <cellStyle name="Normal 6 14" xfId="3536"/>
    <cellStyle name="Normal 6 15" xfId="3537"/>
    <cellStyle name="Normal 6 16" xfId="3538"/>
    <cellStyle name="Normal 6 2" xfId="3539"/>
    <cellStyle name="Normal 6 2 2" xfId="3540"/>
    <cellStyle name="Normal 6 3" xfId="3541"/>
    <cellStyle name="Normal 6 4" xfId="3542"/>
    <cellStyle name="Normal 6 5" xfId="3543"/>
    <cellStyle name="Normal 6 6" xfId="3544"/>
    <cellStyle name="Normal 6 7" xfId="3545"/>
    <cellStyle name="Normal 6 8" xfId="3546"/>
    <cellStyle name="Normal 6 9" xfId="3547"/>
    <cellStyle name="Normal 6_CD nguon va su dung nguon" xfId="5666"/>
    <cellStyle name="Normal 60" xfId="5667"/>
    <cellStyle name="Normal 61" xfId="5668"/>
    <cellStyle name="Normal 62" xfId="5669"/>
    <cellStyle name="Normal 63" xfId="5670"/>
    <cellStyle name="Normal 64" xfId="5671"/>
    <cellStyle name="Normal 65" xfId="5672"/>
    <cellStyle name="Normal 66" xfId="5673"/>
    <cellStyle name="Normal 67" xfId="5674"/>
    <cellStyle name="Normal 68" xfId="5675"/>
    <cellStyle name="Normal 69" xfId="5676"/>
    <cellStyle name="Normal 7" xfId="3548"/>
    <cellStyle name="Normal 7 10" xfId="3549"/>
    <cellStyle name="Normal 7 11" xfId="3550"/>
    <cellStyle name="Normal 7 12" xfId="3551"/>
    <cellStyle name="Normal 7 13" xfId="3552"/>
    <cellStyle name="Normal 7 14" xfId="3553"/>
    <cellStyle name="Normal 7 15" xfId="3554"/>
    <cellStyle name="Normal 7 16" xfId="3555"/>
    <cellStyle name="Normal 7 17" xfId="3556"/>
    <cellStyle name="Normal 7 18" xfId="3557"/>
    <cellStyle name="Normal 7 19" xfId="3558"/>
    <cellStyle name="Normal 7 2" xfId="3559"/>
    <cellStyle name="Normal 7 2 10" xfId="3560"/>
    <cellStyle name="Normal 7 2 11" xfId="3561"/>
    <cellStyle name="Normal 7 2 12" xfId="3562"/>
    <cellStyle name="Normal 7 2 13" xfId="3563"/>
    <cellStyle name="Normal 7 2 14" xfId="3564"/>
    <cellStyle name="Normal 7 2 15" xfId="3565"/>
    <cellStyle name="Normal 7 2 16" xfId="3566"/>
    <cellStyle name="Normal 7 2 17" xfId="3567"/>
    <cellStyle name="Normal 7 2 18" xfId="3568"/>
    <cellStyle name="Normal 7 2 19" xfId="3569"/>
    <cellStyle name="Normal 7 2 2" xfId="3570"/>
    <cellStyle name="Normal 7 2 20" xfId="3571"/>
    <cellStyle name="Normal 7 2 21" xfId="3572"/>
    <cellStyle name="Normal 7 2 22" xfId="3573"/>
    <cellStyle name="Normal 7 2 23" xfId="3574"/>
    <cellStyle name="Normal 7 2 3" xfId="3575"/>
    <cellStyle name="Normal 7 2 4" xfId="3576"/>
    <cellStyle name="Normal 7 2 5" xfId="3577"/>
    <cellStyle name="Normal 7 2 6" xfId="3578"/>
    <cellStyle name="Normal 7 2 7" xfId="3579"/>
    <cellStyle name="Normal 7 2 8" xfId="3580"/>
    <cellStyle name="Normal 7 2 9" xfId="3581"/>
    <cellStyle name="Normal 7 20" xfId="3582"/>
    <cellStyle name="Normal 7 21" xfId="3583"/>
    <cellStyle name="Normal 7 22" xfId="3584"/>
    <cellStyle name="Normal 7 23" xfId="3585"/>
    <cellStyle name="Normal 7 24" xfId="3586"/>
    <cellStyle name="Normal 7 3" xfId="3587"/>
    <cellStyle name="Normal 7 3 2" xfId="3588"/>
    <cellStyle name="Normal 7 3 3" xfId="3589"/>
    <cellStyle name="Normal 7 4" xfId="3590"/>
    <cellStyle name="Normal 7 5" xfId="3591"/>
    <cellStyle name="Normal 7 6" xfId="3592"/>
    <cellStyle name="Normal 7 7" xfId="3593"/>
    <cellStyle name="Normal 7 8" xfId="3594"/>
    <cellStyle name="Normal 7 9" xfId="3595"/>
    <cellStyle name="Normal 7_!1 1 bao cao giao KH ve HTCMT vung TNB   12-12-2011" xfId="3596"/>
    <cellStyle name="Normal 70" xfId="5677"/>
    <cellStyle name="Normal 71" xfId="5678"/>
    <cellStyle name="Normal 72" xfId="5679"/>
    <cellStyle name="Normal 73" xfId="5680"/>
    <cellStyle name="Normal 74" xfId="5681"/>
    <cellStyle name="Normal 75" xfId="5682"/>
    <cellStyle name="Normal 76" xfId="5683"/>
    <cellStyle name="Normal 77" xfId="5684"/>
    <cellStyle name="Normal 78" xfId="5685"/>
    <cellStyle name="Normal 79" xfId="43"/>
    <cellStyle name="Normal 8" xfId="3597"/>
    <cellStyle name="Normal 8 10" xfId="3598"/>
    <cellStyle name="Normal 8 11" xfId="3599"/>
    <cellStyle name="Normal 8 12" xfId="3600"/>
    <cellStyle name="Normal 8 13" xfId="3601"/>
    <cellStyle name="Normal 8 14" xfId="3602"/>
    <cellStyle name="Normal 8 15" xfId="3603"/>
    <cellStyle name="Normal 8 16" xfId="3604"/>
    <cellStyle name="Normal 8 17" xfId="3605"/>
    <cellStyle name="Normal 8 18" xfId="3606"/>
    <cellStyle name="Normal 8 19" xfId="3607"/>
    <cellStyle name="Normal 8 2" xfId="3608"/>
    <cellStyle name="Normal 8 2 10" xfId="3609"/>
    <cellStyle name="Normal 8 2 11" xfId="3610"/>
    <cellStyle name="Normal 8 2 12" xfId="3611"/>
    <cellStyle name="Normal 8 2 13" xfId="3612"/>
    <cellStyle name="Normal 8 2 14" xfId="3613"/>
    <cellStyle name="Normal 8 2 15" xfId="3614"/>
    <cellStyle name="Normal 8 2 16" xfId="3615"/>
    <cellStyle name="Normal 8 2 17" xfId="3616"/>
    <cellStyle name="Normal 8 2 18" xfId="3617"/>
    <cellStyle name="Normal 8 2 19" xfId="3618"/>
    <cellStyle name="Normal 8 2 2" xfId="3619"/>
    <cellStyle name="Normal 8 2 2 2" xfId="3620"/>
    <cellStyle name="Normal 8 2 20" xfId="3621"/>
    <cellStyle name="Normal 8 2 21" xfId="3622"/>
    <cellStyle name="Normal 8 2 22" xfId="3623"/>
    <cellStyle name="Normal 8 2 23" xfId="3624"/>
    <cellStyle name="Normal 8 2 3" xfId="3625"/>
    <cellStyle name="Normal 8 2 4" xfId="3626"/>
    <cellStyle name="Normal 8 2 5" xfId="3627"/>
    <cellStyle name="Normal 8 2 6" xfId="3628"/>
    <cellStyle name="Normal 8 2 7" xfId="3629"/>
    <cellStyle name="Normal 8 2 8" xfId="3630"/>
    <cellStyle name="Normal 8 2 9" xfId="3631"/>
    <cellStyle name="Normal 8 2_Phuongangiao 1-giaoxulykythuat" xfId="3632"/>
    <cellStyle name="Normal 8 20" xfId="3633"/>
    <cellStyle name="Normal 8 21" xfId="3634"/>
    <cellStyle name="Normal 8 22" xfId="3635"/>
    <cellStyle name="Normal 8 23" xfId="3636"/>
    <cellStyle name="Normal 8 24" xfId="3637"/>
    <cellStyle name="Normal 8 3" xfId="3638"/>
    <cellStyle name="Normal 8 4" xfId="3639"/>
    <cellStyle name="Normal 8 5" xfId="3640"/>
    <cellStyle name="Normal 8 6" xfId="3641"/>
    <cellStyle name="Normal 8 7" xfId="3642"/>
    <cellStyle name="Normal 8 8" xfId="3643"/>
    <cellStyle name="Normal 8 9" xfId="3644"/>
    <cellStyle name="Normal 8_KH KH2014-TPCP (11-12-2013)-3 ( lay theo DH TPCP 2012-2015 da trinh)" xfId="3645"/>
    <cellStyle name="Normal 80" xfId="5686"/>
    <cellStyle name="Normal 81" xfId="5687"/>
    <cellStyle name="Normal 82" xfId="5688"/>
    <cellStyle name="Normal 83" xfId="5689"/>
    <cellStyle name="Normal 84" xfId="5690"/>
    <cellStyle name="Normal 85" xfId="5691"/>
    <cellStyle name="Normal 86" xfId="5692"/>
    <cellStyle name="Normal 87" xfId="5333"/>
    <cellStyle name="Normal 88" xfId="5794"/>
    <cellStyle name="Normal 89" xfId="5795"/>
    <cellStyle name="Normal 89 2" xfId="5828"/>
    <cellStyle name="Normal 9" xfId="3646"/>
    <cellStyle name="Normal 9 10" xfId="3647"/>
    <cellStyle name="Normal 9 11" xfId="3648"/>
    <cellStyle name="Normal 9 12" xfId="3649"/>
    <cellStyle name="Normal 9 13" xfId="3650"/>
    <cellStyle name="Normal 9 14" xfId="3651"/>
    <cellStyle name="Normal 9 15" xfId="3652"/>
    <cellStyle name="Normal 9 16" xfId="3653"/>
    <cellStyle name="Normal 9 17" xfId="3654"/>
    <cellStyle name="Normal 9 18" xfId="3655"/>
    <cellStyle name="Normal 9 19" xfId="3656"/>
    <cellStyle name="Normal 9 2" xfId="3657"/>
    <cellStyle name="Normal 9 20" xfId="3658"/>
    <cellStyle name="Normal 9 21" xfId="3659"/>
    <cellStyle name="Normal 9 22" xfId="3660"/>
    <cellStyle name="Normal 9 23" xfId="3661"/>
    <cellStyle name="Normal 9 3" xfId="3662"/>
    <cellStyle name="Normal 9 4" xfId="3663"/>
    <cellStyle name="Normal 9 46" xfId="3664"/>
    <cellStyle name="Normal 9 47" xfId="3665"/>
    <cellStyle name="Normal 9 48" xfId="3666"/>
    <cellStyle name="Normal 9 49" xfId="3667"/>
    <cellStyle name="Normal 9 5" xfId="3668"/>
    <cellStyle name="Normal 9 50" xfId="3669"/>
    <cellStyle name="Normal 9 51" xfId="3670"/>
    <cellStyle name="Normal 9 52" xfId="3671"/>
    <cellStyle name="Normal 9 6" xfId="3672"/>
    <cellStyle name="Normal 9 7" xfId="3673"/>
    <cellStyle name="Normal 9 8" xfId="3674"/>
    <cellStyle name="Normal 9 9" xfId="3675"/>
    <cellStyle name="Normal 9_Bieu KH trung han BKH TW" xfId="3676"/>
    <cellStyle name="Normal 90" xfId="5796"/>
    <cellStyle name="Normal 91" xfId="5693"/>
    <cellStyle name="Normal 92" xfId="5694"/>
    <cellStyle name="Normal 93" xfId="5695"/>
    <cellStyle name="Normal 94" xfId="5696"/>
    <cellStyle name="Normal 95" xfId="5697"/>
    <cellStyle name="Normal 96" xfId="5698"/>
    <cellStyle name="Normal 97" xfId="5699"/>
    <cellStyle name="Normal 98" xfId="5700"/>
    <cellStyle name="Normal 99" xfId="5701"/>
    <cellStyle name="Normal_Bao cao thu NSNN" xfId="5824"/>
    <cellStyle name="Normal1" xfId="3677"/>
    <cellStyle name="Normal8" xfId="3678"/>
    <cellStyle name="NORMAL-ADB" xfId="3679"/>
    <cellStyle name="Normale_ PESO ELETTR." xfId="3680"/>
    <cellStyle name="Normalny_Cennik obowiazuje od 06-08-2001 r (1)" xfId="3681"/>
    <cellStyle name="Note 2" xfId="3682"/>
    <cellStyle name="Note 2 2" xfId="3683"/>
    <cellStyle name="Note 3" xfId="3684"/>
    <cellStyle name="Note 3 2" xfId="3685"/>
    <cellStyle name="Note 4" xfId="3686"/>
    <cellStyle name="Note 4 2" xfId="3687"/>
    <cellStyle name="Note 5" xfId="3688"/>
    <cellStyle name="NWM" xfId="3689"/>
    <cellStyle name="Ô Được nối kết" xfId="3690"/>
    <cellStyle name="Ò_x000a_Normal_123569" xfId="3691"/>
    <cellStyle name="Ò_x000d_Normal_123569" xfId="3692"/>
    <cellStyle name="Ò_x005f_x000d_Normal_123569" xfId="3693"/>
    <cellStyle name="Ò_x005f_x005f_x005f_x000d_Normal_123569" xfId="3694"/>
    <cellStyle name="Œ…‹æ_Ø‚è [0.00]_ÆÂ__" xfId="5702"/>
    <cellStyle name="Œ…‹æØ‚è [0.00]_††††† " xfId="3695"/>
    <cellStyle name="Œ…‹æØ‚è_††††† " xfId="3696"/>
    <cellStyle name="oft Excel]_x000a__x000a_Comment=open=/f ‚ðw’è‚·‚é‚ÆAƒ†[ƒU[’è‹`ŠÖ”‚ðŠÖ”“\‚è•t‚¯‚Ìˆê——‚É“o˜^‚·‚é‚±‚Æ‚ª‚Å‚«‚Ü‚·B_x000a__x000a_Maximized" xfId="3697"/>
    <cellStyle name="oft Excel]_x000a__x000a_Comment=open=/f ‚ðŽw’è‚·‚é‚ÆAƒ†[ƒU[’è‹`ŠÖ”‚ðŠÖ”“\‚è•t‚¯‚Ìˆê——‚É“o˜^‚·‚é‚±‚Æ‚ª‚Å‚«‚Ü‚·B_x000a__x000a_Maximized" xfId="3698"/>
    <cellStyle name="oft Excel]_x000a__x000a_Comment=The open=/f lines load custom functions into the Paste Function list._x000a__x000a_Maximized=2_x000a__x000a_Basics=1_x000a__x000a_A" xfId="3699"/>
    <cellStyle name="oft Excel]_x000a__x000a_Comment=The open=/f lines load custom functions into the Paste Function list._x000a__x000a_Maximized=3_x000a__x000a_Basics=1_x000a__x000a_A" xfId="3700"/>
    <cellStyle name="oft Excel]_x000d__x000a_Comment=open=/f ‚ðw’è‚·‚é‚ÆAƒ†[ƒU[’è‹`ŠÖ”‚ðŠÖ”“\‚è•t‚¯‚Ìˆê——‚É“o˜^‚·‚é‚±‚Æ‚ª‚Å‚«‚Ü‚·B_x000d__x000a_Maximized" xfId="3701"/>
    <cellStyle name="oft Excel]_x000d__x000a_Comment=open=/f ‚ðŽw’è‚·‚é‚ÆAƒ†[ƒU[’è‹`ŠÖ”‚ðŠÖ”“\‚è•t‚¯‚Ìˆê——‚É“o˜^‚·‚é‚±‚Æ‚ª‚Å‚«‚Ü‚·B_x000d__x000a_Maximized" xfId="3702"/>
    <cellStyle name="oft Excel]_x000d__x000a_Comment=The open=/f lines load custom functions into the Paste Function list._x000d__x000a_Maximized=2_x000d__x000a_Basics=1_x000d__x000a_A" xfId="3703"/>
    <cellStyle name="oft Excel]_x000d__x000a_Comment=The open=/f lines load custom functions into the Paste Function list._x000d__x000a_Maximized=3_x000d__x000a_Basics=1_x000d__x000a_A" xfId="3704"/>
    <cellStyle name="oft Excel]_x005f_x000d__x005f_x000a_Comment=open=/f ‚ðw’è‚·‚é‚ÆAƒ†[ƒU[’è‹`ŠÖ”‚ðŠÖ”“\‚è•t‚¯‚Ìˆê——‚É“o˜^‚·‚é‚±‚Æ‚ª‚Å‚«‚Ü‚·B_x005f_x000d__x005f_x000a_Maximized" xfId="3705"/>
    <cellStyle name="omma [0]_Mktg Prog" xfId="3706"/>
    <cellStyle name="ormal_Sheet1_1" xfId="3707"/>
    <cellStyle name="Output 2" xfId="3708"/>
    <cellStyle name="p" xfId="3709"/>
    <cellStyle name="p 2" xfId="3710"/>
    <cellStyle name="p 3" xfId="3711"/>
    <cellStyle name="paint" xfId="3712"/>
    <cellStyle name="paint 2" xfId="3713"/>
    <cellStyle name="paint_05-12  KH trung han 2016-2020 - Liem Thinh edited" xfId="3714"/>
    <cellStyle name="Pattern" xfId="3715"/>
    <cellStyle name="Pattern 10" xfId="3716"/>
    <cellStyle name="Pattern 11" xfId="3717"/>
    <cellStyle name="Pattern 12" xfId="3718"/>
    <cellStyle name="Pattern 13" xfId="3719"/>
    <cellStyle name="Pattern 14" xfId="3720"/>
    <cellStyle name="Pattern 15" xfId="3721"/>
    <cellStyle name="Pattern 16" xfId="3722"/>
    <cellStyle name="Pattern 2" xfId="3723"/>
    <cellStyle name="Pattern 3" xfId="3724"/>
    <cellStyle name="Pattern 4" xfId="3725"/>
    <cellStyle name="Pattern 5" xfId="3726"/>
    <cellStyle name="Pattern 6" xfId="3727"/>
    <cellStyle name="Pattern 7" xfId="3728"/>
    <cellStyle name="Pattern 8" xfId="3729"/>
    <cellStyle name="Pattern 9" xfId="3730"/>
    <cellStyle name="per.style" xfId="3731"/>
    <cellStyle name="per.style 2" xfId="3732"/>
    <cellStyle name="Percent %" xfId="3733"/>
    <cellStyle name="Percent % Long Underline" xfId="3734"/>
    <cellStyle name="Percent %_Worksheet in  US Financial Statements Ref. Workbook - Single Co" xfId="3735"/>
    <cellStyle name="Percent (0)" xfId="3736"/>
    <cellStyle name="Percent (0) 10" xfId="3737"/>
    <cellStyle name="Percent (0) 11" xfId="3738"/>
    <cellStyle name="Percent (0) 12" xfId="3739"/>
    <cellStyle name="Percent (0) 13" xfId="3740"/>
    <cellStyle name="Percent (0) 14" xfId="3741"/>
    <cellStyle name="Percent (0) 15" xfId="3742"/>
    <cellStyle name="Percent (0) 2" xfId="3743"/>
    <cellStyle name="Percent (0) 3" xfId="3744"/>
    <cellStyle name="Percent (0) 4" xfId="3745"/>
    <cellStyle name="Percent (0) 5" xfId="3746"/>
    <cellStyle name="Percent (0) 6" xfId="3747"/>
    <cellStyle name="Percent (0) 7" xfId="3748"/>
    <cellStyle name="Percent (0) 8" xfId="3749"/>
    <cellStyle name="Percent (0) 9" xfId="3750"/>
    <cellStyle name="Percent [0]" xfId="3751"/>
    <cellStyle name="Percent [0] 10" xfId="3752"/>
    <cellStyle name="Percent [0] 11" xfId="3753"/>
    <cellStyle name="Percent [0] 12" xfId="3754"/>
    <cellStyle name="Percent [0] 13" xfId="3755"/>
    <cellStyle name="Percent [0] 14" xfId="3756"/>
    <cellStyle name="Percent [0] 15" xfId="3757"/>
    <cellStyle name="Percent [0] 16" xfId="3758"/>
    <cellStyle name="Percent [0] 2" xfId="3759"/>
    <cellStyle name="Percent [0] 3" xfId="3760"/>
    <cellStyle name="Percent [0] 4" xfId="3761"/>
    <cellStyle name="Percent [0] 5" xfId="3762"/>
    <cellStyle name="Percent [0] 6" xfId="3763"/>
    <cellStyle name="Percent [0] 7" xfId="3764"/>
    <cellStyle name="Percent [0] 8" xfId="3765"/>
    <cellStyle name="Percent [0] 9" xfId="3766"/>
    <cellStyle name="Percent [00]" xfId="3767"/>
    <cellStyle name="Percent [00] 10" xfId="3768"/>
    <cellStyle name="Percent [00] 11" xfId="3769"/>
    <cellStyle name="Percent [00] 12" xfId="3770"/>
    <cellStyle name="Percent [00] 13" xfId="3771"/>
    <cellStyle name="Percent [00] 14" xfId="3772"/>
    <cellStyle name="Percent [00] 15" xfId="3773"/>
    <cellStyle name="Percent [00] 16" xfId="3774"/>
    <cellStyle name="Percent [00] 2" xfId="3775"/>
    <cellStyle name="Percent [00] 3" xfId="3776"/>
    <cellStyle name="Percent [00] 4" xfId="3777"/>
    <cellStyle name="Percent [00] 5" xfId="3778"/>
    <cellStyle name="Percent [00] 6" xfId="3779"/>
    <cellStyle name="Percent [00] 7" xfId="3780"/>
    <cellStyle name="Percent [00] 8" xfId="3781"/>
    <cellStyle name="Percent [00] 9" xfId="3782"/>
    <cellStyle name="Percent [2]" xfId="3783"/>
    <cellStyle name="Percent [2] 10" xfId="3784"/>
    <cellStyle name="Percent [2] 11" xfId="3785"/>
    <cellStyle name="Percent [2] 12" xfId="3786"/>
    <cellStyle name="Percent [2] 13" xfId="3787"/>
    <cellStyle name="Percent [2] 14" xfId="3788"/>
    <cellStyle name="Percent [2] 15" xfId="3789"/>
    <cellStyle name="Percent [2] 16" xfId="3790"/>
    <cellStyle name="Percent [2] 2" xfId="3791"/>
    <cellStyle name="Percent [2] 2 2" xfId="3792"/>
    <cellStyle name="Percent [2] 3" xfId="3793"/>
    <cellStyle name="Percent [2] 4" xfId="3794"/>
    <cellStyle name="Percent [2] 5" xfId="3795"/>
    <cellStyle name="Percent [2] 6" xfId="3796"/>
    <cellStyle name="Percent [2] 7" xfId="3797"/>
    <cellStyle name="Percent [2] 8" xfId="3798"/>
    <cellStyle name="Percent [2] 9" xfId="3799"/>
    <cellStyle name="Percent 0.0%" xfId="3800"/>
    <cellStyle name="Percent 0.0% Long Underline" xfId="3801"/>
    <cellStyle name="Percent 0.00%" xfId="3802"/>
    <cellStyle name="Percent 0.00% Long Underline" xfId="3803"/>
    <cellStyle name="Percent 0.000%" xfId="3804"/>
    <cellStyle name="Percent 0.000% Long Underline" xfId="3805"/>
    <cellStyle name="Percent 10" xfId="3806"/>
    <cellStyle name="Percent 10 2" xfId="3807"/>
    <cellStyle name="Percent 11" xfId="3808"/>
    <cellStyle name="Percent 11 2" xfId="3809"/>
    <cellStyle name="Percent 12" xfId="3810"/>
    <cellStyle name="Percent 12 2" xfId="3811"/>
    <cellStyle name="Percent 13" xfId="3812"/>
    <cellStyle name="Percent 13 2" xfId="3813"/>
    <cellStyle name="Percent 14" xfId="3814"/>
    <cellStyle name="Percent 14 2" xfId="3815"/>
    <cellStyle name="Percent 15" xfId="3816"/>
    <cellStyle name="Percent 16" xfId="3817"/>
    <cellStyle name="Percent 17" xfId="3818"/>
    <cellStyle name="Percent 18" xfId="3819"/>
    <cellStyle name="Percent 19" xfId="3820"/>
    <cellStyle name="Percent 19 2" xfId="3821"/>
    <cellStyle name="Percent 2" xfId="3822"/>
    <cellStyle name="Percent 2 2" xfId="3823"/>
    <cellStyle name="Percent 2 2 2" xfId="3824"/>
    <cellStyle name="Percent 2 2 3" xfId="3825"/>
    <cellStyle name="Percent 2 3" xfId="3826"/>
    <cellStyle name="Percent 2 4" xfId="3827"/>
    <cellStyle name="Percent 20" xfId="3828"/>
    <cellStyle name="Percent 20 2" xfId="3829"/>
    <cellStyle name="Percent 21" xfId="3830"/>
    <cellStyle name="Percent 22" xfId="3831"/>
    <cellStyle name="Percent 23" xfId="3832"/>
    <cellStyle name="Percent 24" xfId="5332"/>
    <cellStyle name="Percent 3" xfId="3833"/>
    <cellStyle name="Percent 3 2" xfId="3834"/>
    <cellStyle name="Percent 3 3" xfId="3835"/>
    <cellStyle name="Percent 4" xfId="3836"/>
    <cellStyle name="Percent 4 2" xfId="3837"/>
    <cellStyle name="Percent 5" xfId="3838"/>
    <cellStyle name="Percent 5 2" xfId="3839"/>
    <cellStyle name="Percent 6" xfId="3840"/>
    <cellStyle name="Percent 6 2" xfId="3841"/>
    <cellStyle name="Percent 7" xfId="3842"/>
    <cellStyle name="Percent 7 2" xfId="3843"/>
    <cellStyle name="Percent 8" xfId="3844"/>
    <cellStyle name="Percent 8 2" xfId="3845"/>
    <cellStyle name="Percent 9" xfId="3846"/>
    <cellStyle name="Percent 9 2" xfId="3847"/>
    <cellStyle name="PERCENTAGE" xfId="3848"/>
    <cellStyle name="PERCENTAGE 2" xfId="3849"/>
    <cellStyle name="PHONG" xfId="3850"/>
    <cellStyle name="PrePop Currency (0)" xfId="3851"/>
    <cellStyle name="PrePop Currency (0) 10" xfId="3852"/>
    <cellStyle name="PrePop Currency (0) 11" xfId="3853"/>
    <cellStyle name="PrePop Currency (0) 12" xfId="3854"/>
    <cellStyle name="PrePop Currency (0) 13" xfId="3855"/>
    <cellStyle name="PrePop Currency (0) 14" xfId="3856"/>
    <cellStyle name="PrePop Currency (0) 15" xfId="3857"/>
    <cellStyle name="PrePop Currency (0) 16" xfId="3858"/>
    <cellStyle name="PrePop Currency (0) 2" xfId="3859"/>
    <cellStyle name="PrePop Currency (0) 3" xfId="3860"/>
    <cellStyle name="PrePop Currency (0) 4" xfId="3861"/>
    <cellStyle name="PrePop Currency (0) 5" xfId="3862"/>
    <cellStyle name="PrePop Currency (0) 6" xfId="3863"/>
    <cellStyle name="PrePop Currency (0) 7" xfId="3864"/>
    <cellStyle name="PrePop Currency (0) 8" xfId="3865"/>
    <cellStyle name="PrePop Currency (0) 9" xfId="3866"/>
    <cellStyle name="PrePop Currency (0)_Bien ban" xfId="5703"/>
    <cellStyle name="PrePop Currency (2)" xfId="3867"/>
    <cellStyle name="PrePop Currency (2) 10" xfId="3868"/>
    <cellStyle name="PrePop Currency (2) 11" xfId="3869"/>
    <cellStyle name="PrePop Currency (2) 12" xfId="3870"/>
    <cellStyle name="PrePop Currency (2) 13" xfId="3871"/>
    <cellStyle name="PrePop Currency (2) 14" xfId="3872"/>
    <cellStyle name="PrePop Currency (2) 15" xfId="3873"/>
    <cellStyle name="PrePop Currency (2) 16" xfId="3874"/>
    <cellStyle name="PrePop Currency (2) 2" xfId="3875"/>
    <cellStyle name="PrePop Currency (2) 3" xfId="3876"/>
    <cellStyle name="PrePop Currency (2) 4" xfId="3877"/>
    <cellStyle name="PrePop Currency (2) 5" xfId="3878"/>
    <cellStyle name="PrePop Currency (2) 6" xfId="3879"/>
    <cellStyle name="PrePop Currency (2) 7" xfId="3880"/>
    <cellStyle name="PrePop Currency (2) 8" xfId="3881"/>
    <cellStyle name="PrePop Currency (2) 9" xfId="3882"/>
    <cellStyle name="PrePop Units (0)" xfId="3883"/>
    <cellStyle name="PrePop Units (0) 10" xfId="3884"/>
    <cellStyle name="PrePop Units (0) 11" xfId="3885"/>
    <cellStyle name="PrePop Units (0) 12" xfId="3886"/>
    <cellStyle name="PrePop Units (0) 13" xfId="3887"/>
    <cellStyle name="PrePop Units (0) 14" xfId="3888"/>
    <cellStyle name="PrePop Units (0) 15" xfId="3889"/>
    <cellStyle name="PrePop Units (0) 16" xfId="3890"/>
    <cellStyle name="PrePop Units (0) 2" xfId="3891"/>
    <cellStyle name="PrePop Units (0) 3" xfId="3892"/>
    <cellStyle name="PrePop Units (0) 4" xfId="3893"/>
    <cellStyle name="PrePop Units (0) 5" xfId="3894"/>
    <cellStyle name="PrePop Units (0) 6" xfId="3895"/>
    <cellStyle name="PrePop Units (0) 7" xfId="3896"/>
    <cellStyle name="PrePop Units (0) 8" xfId="3897"/>
    <cellStyle name="PrePop Units (0) 9" xfId="3898"/>
    <cellStyle name="PrePop Units (1)" xfId="3899"/>
    <cellStyle name="PrePop Units (1) 10" xfId="3900"/>
    <cellStyle name="PrePop Units (1) 11" xfId="3901"/>
    <cellStyle name="PrePop Units (1) 12" xfId="3902"/>
    <cellStyle name="PrePop Units (1) 13" xfId="3903"/>
    <cellStyle name="PrePop Units (1) 14" xfId="3904"/>
    <cellStyle name="PrePop Units (1) 15" xfId="3905"/>
    <cellStyle name="PrePop Units (1) 16" xfId="3906"/>
    <cellStyle name="PrePop Units (1) 2" xfId="3907"/>
    <cellStyle name="PrePop Units (1) 3" xfId="3908"/>
    <cellStyle name="PrePop Units (1) 4" xfId="3909"/>
    <cellStyle name="PrePop Units (1) 5" xfId="3910"/>
    <cellStyle name="PrePop Units (1) 6" xfId="3911"/>
    <cellStyle name="PrePop Units (1) 7" xfId="3912"/>
    <cellStyle name="PrePop Units (1) 8" xfId="3913"/>
    <cellStyle name="PrePop Units (1) 9" xfId="3914"/>
    <cellStyle name="PrePop Units (2)" xfId="3915"/>
    <cellStyle name="PrePop Units (2) 10" xfId="3916"/>
    <cellStyle name="PrePop Units (2) 11" xfId="3917"/>
    <cellStyle name="PrePop Units (2) 12" xfId="3918"/>
    <cellStyle name="PrePop Units (2) 13" xfId="3919"/>
    <cellStyle name="PrePop Units (2) 14" xfId="3920"/>
    <cellStyle name="PrePop Units (2) 15" xfId="3921"/>
    <cellStyle name="PrePop Units (2) 16" xfId="3922"/>
    <cellStyle name="PrePop Units (2) 2" xfId="3923"/>
    <cellStyle name="PrePop Units (2) 3" xfId="3924"/>
    <cellStyle name="PrePop Units (2) 4" xfId="3925"/>
    <cellStyle name="PrePop Units (2) 5" xfId="3926"/>
    <cellStyle name="PrePop Units (2) 6" xfId="3927"/>
    <cellStyle name="PrePop Units (2) 7" xfId="3928"/>
    <cellStyle name="PrePop Units (2) 8" xfId="3929"/>
    <cellStyle name="PrePop Units (2) 9" xfId="3930"/>
    <cellStyle name="pricing" xfId="3931"/>
    <cellStyle name="pricing 2" xfId="3932"/>
    <cellStyle name="PSChar" xfId="3933"/>
    <cellStyle name="PSHeading" xfId="3934"/>
    <cellStyle name="Quantity" xfId="3935"/>
    <cellStyle name="regstoresfromspecstores" xfId="3936"/>
    <cellStyle name="regstoresfromspecstores 2" xfId="3937"/>
    <cellStyle name="RevList" xfId="3938"/>
    <cellStyle name="rlink_tiªn l­în_x005f_x001b_Hyperlink_TONG HOP KINH PHI" xfId="3939"/>
    <cellStyle name="rmal_ADAdot" xfId="3940"/>
    <cellStyle name="RowLevel_0" xfId="5704"/>
    <cellStyle name="S—_x0008_" xfId="3941"/>
    <cellStyle name="S—_x0008_ 2" xfId="3942"/>
    <cellStyle name="s]_x000a__x000a_spooler=yes_x000a__x000a_load=_x000a__x000a_Beep=yes_x000a__x000a_NullPort=None_x000a__x000a_BorderWidth=3_x000a__x000a_CursorBlinkRate=1200_x000a__x000a_DoubleClickSpeed=452_x000a__x000a_Programs=co" xfId="3943"/>
    <cellStyle name="s]_x000d__x000a_spooler=yes_x000d__x000a_load=_x000d__x000a_Beep=yes_x000d__x000a_NullPort=None_x000d__x000a_BorderWidth=3_x000d__x000a_CursorBlinkRate=1200_x000d__x000a_DoubleClickSpeed=452_x000d__x000a_Programs=co" xfId="3944"/>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945"/>
    <cellStyle name="S—_x0008__KH TPCP vung TNB (03-1-2012)" xfId="3946"/>
    <cellStyle name="S—_x005f_x0008_" xfId="3947"/>
    <cellStyle name="s1" xfId="5705"/>
    <cellStyle name="SAPBEXaggData" xfId="3948"/>
    <cellStyle name="SAPBEXaggData 2" xfId="3949"/>
    <cellStyle name="SAPBEXaggDataEmph" xfId="3950"/>
    <cellStyle name="SAPBEXaggDataEmph 2" xfId="3951"/>
    <cellStyle name="SAPBEXaggItem" xfId="3952"/>
    <cellStyle name="SAPBEXaggItem 2" xfId="3953"/>
    <cellStyle name="SAPBEXchaText" xfId="3954"/>
    <cellStyle name="SAPBEXchaText 2" xfId="3955"/>
    <cellStyle name="SAPBEXexcBad7" xfId="3956"/>
    <cellStyle name="SAPBEXexcBad7 2" xfId="3957"/>
    <cellStyle name="SAPBEXexcBad8" xfId="3958"/>
    <cellStyle name="SAPBEXexcBad8 2" xfId="3959"/>
    <cellStyle name="SAPBEXexcBad9" xfId="3960"/>
    <cellStyle name="SAPBEXexcBad9 2" xfId="3961"/>
    <cellStyle name="SAPBEXexcCritical4" xfId="3962"/>
    <cellStyle name="SAPBEXexcCritical4 2" xfId="3963"/>
    <cellStyle name="SAPBEXexcCritical5" xfId="3964"/>
    <cellStyle name="SAPBEXexcCritical5 2" xfId="3965"/>
    <cellStyle name="SAPBEXexcCritical6" xfId="3966"/>
    <cellStyle name="SAPBEXexcCritical6 2" xfId="3967"/>
    <cellStyle name="SAPBEXexcGood1" xfId="3968"/>
    <cellStyle name="SAPBEXexcGood1 2" xfId="3969"/>
    <cellStyle name="SAPBEXexcGood2" xfId="3970"/>
    <cellStyle name="SAPBEXexcGood2 2" xfId="3971"/>
    <cellStyle name="SAPBEXexcGood3" xfId="3972"/>
    <cellStyle name="SAPBEXexcGood3 2" xfId="3973"/>
    <cellStyle name="SAPBEXfilterDrill" xfId="3974"/>
    <cellStyle name="SAPBEXfilterDrill 2" xfId="3975"/>
    <cellStyle name="SAPBEXfilterItem" xfId="3976"/>
    <cellStyle name="SAPBEXfilterItem 2" xfId="3977"/>
    <cellStyle name="SAPBEXfilterText" xfId="3978"/>
    <cellStyle name="SAPBEXfilterText 2" xfId="3979"/>
    <cellStyle name="SAPBEXformats" xfId="3980"/>
    <cellStyle name="SAPBEXformats 2" xfId="3981"/>
    <cellStyle name="SAPBEXheaderItem" xfId="3982"/>
    <cellStyle name="SAPBEXheaderItem 2" xfId="3983"/>
    <cellStyle name="SAPBEXheaderText" xfId="3984"/>
    <cellStyle name="SAPBEXheaderText 2" xfId="3985"/>
    <cellStyle name="SAPBEXresData" xfId="3986"/>
    <cellStyle name="SAPBEXresData 2" xfId="3987"/>
    <cellStyle name="SAPBEXresDataEmph" xfId="3988"/>
    <cellStyle name="SAPBEXresDataEmph 2" xfId="3989"/>
    <cellStyle name="SAPBEXresItem" xfId="3990"/>
    <cellStyle name="SAPBEXresItem 2" xfId="3991"/>
    <cellStyle name="SAPBEXstdData" xfId="3992"/>
    <cellStyle name="SAPBEXstdData 2" xfId="3993"/>
    <cellStyle name="SAPBEXstdDataEmph" xfId="3994"/>
    <cellStyle name="SAPBEXstdDataEmph 2" xfId="3995"/>
    <cellStyle name="SAPBEXstdItem" xfId="3996"/>
    <cellStyle name="SAPBEXstdItem 2" xfId="3997"/>
    <cellStyle name="SAPBEXtitle" xfId="3998"/>
    <cellStyle name="SAPBEXtitle 2" xfId="3999"/>
    <cellStyle name="SAPBEXundefined" xfId="4000"/>
    <cellStyle name="SAPBEXundefined 2" xfId="4001"/>
    <cellStyle name="_x0001_sç?" xfId="5706"/>
    <cellStyle name="serJet 1200 Series PCL 6" xfId="4002"/>
    <cellStyle name="SHADEDSTORES" xfId="4003"/>
    <cellStyle name="SHADEDSTORES 2" xfId="4004"/>
    <cellStyle name="Siêu nối kết_Book1" xfId="5707"/>
    <cellStyle name="so" xfId="4005"/>
    <cellStyle name="SO%" xfId="4006"/>
    <cellStyle name="songuyen" xfId="4007"/>
    <cellStyle name="specstores" xfId="4008"/>
    <cellStyle name="Standard_AAbgleich" xfId="4009"/>
    <cellStyle name="STT" xfId="4010"/>
    <cellStyle name="STTDG" xfId="4011"/>
    <cellStyle name="Style 1" xfId="44"/>
    <cellStyle name="Style 1 2" xfId="4012"/>
    <cellStyle name="Style 1 3" xfId="4013"/>
    <cellStyle name="Style 1 4" xfId="4014"/>
    <cellStyle name="Style 10" xfId="4015"/>
    <cellStyle name="Style 10 2" xfId="4016"/>
    <cellStyle name="Style 100" xfId="4017"/>
    <cellStyle name="Style 101" xfId="4018"/>
    <cellStyle name="Style 102" xfId="4019"/>
    <cellStyle name="Style 103" xfId="4020"/>
    <cellStyle name="Style 104" xfId="4021"/>
    <cellStyle name="Style 105" xfId="4022"/>
    <cellStyle name="Style 106" xfId="4023"/>
    <cellStyle name="Style 107" xfId="4024"/>
    <cellStyle name="Style 108" xfId="4025"/>
    <cellStyle name="Style 109" xfId="4026"/>
    <cellStyle name="Style 11" xfId="4027"/>
    <cellStyle name="Style 11 2" xfId="4028"/>
    <cellStyle name="Style 110" xfId="4029"/>
    <cellStyle name="Style 111" xfId="4030"/>
    <cellStyle name="Style 112" xfId="4031"/>
    <cellStyle name="Style 113" xfId="4032"/>
    <cellStyle name="Style 114" xfId="4033"/>
    <cellStyle name="Style 115" xfId="4034"/>
    <cellStyle name="Style 116" xfId="4035"/>
    <cellStyle name="Style 117" xfId="4036"/>
    <cellStyle name="Style 118" xfId="4037"/>
    <cellStyle name="Style 119" xfId="4038"/>
    <cellStyle name="Style 12" xfId="4039"/>
    <cellStyle name="Style 12 2" xfId="4040"/>
    <cellStyle name="Style 120" xfId="4041"/>
    <cellStyle name="Style 121" xfId="4042"/>
    <cellStyle name="Style 122" xfId="4043"/>
    <cellStyle name="Style 123" xfId="4044"/>
    <cellStyle name="Style 124" xfId="4045"/>
    <cellStyle name="Style 125" xfId="4046"/>
    <cellStyle name="Style 126" xfId="4047"/>
    <cellStyle name="Style 127" xfId="4048"/>
    <cellStyle name="Style 128" xfId="4049"/>
    <cellStyle name="Style 129" xfId="4050"/>
    <cellStyle name="Style 13" xfId="4051"/>
    <cellStyle name="Style 13 2" xfId="4052"/>
    <cellStyle name="Style 130" xfId="4053"/>
    <cellStyle name="Style 131" xfId="4054"/>
    <cellStyle name="Style 132" xfId="4055"/>
    <cellStyle name="Style 133" xfId="4056"/>
    <cellStyle name="Style 134" xfId="4057"/>
    <cellStyle name="Style 135" xfId="4058"/>
    <cellStyle name="Style 136" xfId="4059"/>
    <cellStyle name="Style 137" xfId="4060"/>
    <cellStyle name="Style 138" xfId="4061"/>
    <cellStyle name="Style 139" xfId="4062"/>
    <cellStyle name="Style 14" xfId="4063"/>
    <cellStyle name="Style 14 2" xfId="4064"/>
    <cellStyle name="Style 140" xfId="4065"/>
    <cellStyle name="Style 141" xfId="4066"/>
    <cellStyle name="Style 142" xfId="4067"/>
    <cellStyle name="Style 143" xfId="4068"/>
    <cellStyle name="Style 144" xfId="4069"/>
    <cellStyle name="Style 145" xfId="4070"/>
    <cellStyle name="Style 146" xfId="4071"/>
    <cellStyle name="Style 147" xfId="4072"/>
    <cellStyle name="Style 148" xfId="4073"/>
    <cellStyle name="Style 149" xfId="4074"/>
    <cellStyle name="Style 15" xfId="4075"/>
    <cellStyle name="Style 15 2" xfId="4076"/>
    <cellStyle name="Style 150" xfId="4077"/>
    <cellStyle name="Style 151" xfId="4078"/>
    <cellStyle name="Style 152" xfId="4079"/>
    <cellStyle name="Style 153" xfId="4080"/>
    <cellStyle name="Style 154" xfId="4081"/>
    <cellStyle name="Style 155" xfId="4082"/>
    <cellStyle name="Style 16" xfId="4083"/>
    <cellStyle name="Style 16 2" xfId="4084"/>
    <cellStyle name="Style 17" xfId="4085"/>
    <cellStyle name="Style 17 2" xfId="4086"/>
    <cellStyle name="Style 18" xfId="4087"/>
    <cellStyle name="Style 18 2" xfId="4088"/>
    <cellStyle name="Style 19" xfId="4089"/>
    <cellStyle name="Style 19 2" xfId="4090"/>
    <cellStyle name="Style 2" xfId="4091"/>
    <cellStyle name="Style 2 2" xfId="4092"/>
    <cellStyle name="Style 20" xfId="4093"/>
    <cellStyle name="Style 20 2" xfId="4094"/>
    <cellStyle name="Style 21" xfId="4095"/>
    <cellStyle name="Style 21 2" xfId="4096"/>
    <cellStyle name="Style 22" xfId="4097"/>
    <cellStyle name="Style 22 2" xfId="4098"/>
    <cellStyle name="Style 23" xfId="4099"/>
    <cellStyle name="Style 23 2" xfId="4100"/>
    <cellStyle name="Style 24" xfId="4101"/>
    <cellStyle name="Style 24 2" xfId="4102"/>
    <cellStyle name="Style 25" xfId="4103"/>
    <cellStyle name="Style 25 2" xfId="4104"/>
    <cellStyle name="Style 26" xfId="4105"/>
    <cellStyle name="Style 26 2" xfId="4106"/>
    <cellStyle name="Style 27" xfId="4107"/>
    <cellStyle name="Style 27 2" xfId="4108"/>
    <cellStyle name="Style 28" xfId="4109"/>
    <cellStyle name="Style 28 2" xfId="4110"/>
    <cellStyle name="Style 29" xfId="4111"/>
    <cellStyle name="Style 29 2" xfId="4112"/>
    <cellStyle name="Style 3" xfId="4113"/>
    <cellStyle name="Style 3 2" xfId="4114"/>
    <cellStyle name="Style 30" xfId="4115"/>
    <cellStyle name="Style 30 2" xfId="4116"/>
    <cellStyle name="Style 31" xfId="4117"/>
    <cellStyle name="Style 31 2" xfId="4118"/>
    <cellStyle name="Style 32" xfId="4119"/>
    <cellStyle name="Style 32 2" xfId="4120"/>
    <cellStyle name="Style 33" xfId="4121"/>
    <cellStyle name="Style 33 2" xfId="4122"/>
    <cellStyle name="Style 34" xfId="4123"/>
    <cellStyle name="Style 34 2" xfId="4124"/>
    <cellStyle name="Style 35" xfId="4125"/>
    <cellStyle name="Style 35 2" xfId="4126"/>
    <cellStyle name="Style 36" xfId="4127"/>
    <cellStyle name="Style 37" xfId="4128"/>
    <cellStyle name="Style 37 2" xfId="4129"/>
    <cellStyle name="Style 38" xfId="4130"/>
    <cellStyle name="Style 38 2" xfId="4131"/>
    <cellStyle name="Style 39" xfId="4132"/>
    <cellStyle name="Style 39 2" xfId="4133"/>
    <cellStyle name="Style 4" xfId="4134"/>
    <cellStyle name="Style 4 2" xfId="4135"/>
    <cellStyle name="Style 40" xfId="4136"/>
    <cellStyle name="Style 40 2" xfId="4137"/>
    <cellStyle name="Style 41" xfId="4138"/>
    <cellStyle name="Style 41 2" xfId="4139"/>
    <cellStyle name="Style 42" xfId="4140"/>
    <cellStyle name="Style 42 2" xfId="4141"/>
    <cellStyle name="Style 43" xfId="4142"/>
    <cellStyle name="Style 43 2" xfId="4143"/>
    <cellStyle name="Style 44" xfId="4144"/>
    <cellStyle name="Style 44 2" xfId="4145"/>
    <cellStyle name="Style 45" xfId="4146"/>
    <cellStyle name="Style 45 2" xfId="4147"/>
    <cellStyle name="Style 46" xfId="4148"/>
    <cellStyle name="Style 46 2" xfId="4149"/>
    <cellStyle name="Style 47" xfId="4150"/>
    <cellStyle name="Style 47 2" xfId="4151"/>
    <cellStyle name="Style 48" xfId="4152"/>
    <cellStyle name="Style 48 2" xfId="4153"/>
    <cellStyle name="Style 49" xfId="4154"/>
    <cellStyle name="Style 49 2" xfId="4155"/>
    <cellStyle name="Style 5" xfId="4156"/>
    <cellStyle name="Style 5 2" xfId="5708"/>
    <cellStyle name="Style 50" xfId="4157"/>
    <cellStyle name="Style 50 2" xfId="4158"/>
    <cellStyle name="Style 51" xfId="4159"/>
    <cellStyle name="Style 51 2" xfId="4160"/>
    <cellStyle name="Style 52" xfId="4161"/>
    <cellStyle name="Style 52 2" xfId="4162"/>
    <cellStyle name="Style 53" xfId="4163"/>
    <cellStyle name="Style 53 2" xfId="4164"/>
    <cellStyle name="Style 54" xfId="4165"/>
    <cellStyle name="Style 54 2" xfId="4166"/>
    <cellStyle name="Style 55" xfId="4167"/>
    <cellStyle name="Style 55 2" xfId="4168"/>
    <cellStyle name="Style 56" xfId="4169"/>
    <cellStyle name="Style 57" xfId="4170"/>
    <cellStyle name="Style 58" xfId="4171"/>
    <cellStyle name="Style 59" xfId="4172"/>
    <cellStyle name="Style 6" xfId="4173"/>
    <cellStyle name="Style 6 2" xfId="4174"/>
    <cellStyle name="Style 60" xfId="4175"/>
    <cellStyle name="Style 61" xfId="4176"/>
    <cellStyle name="Style 62" xfId="4177"/>
    <cellStyle name="Style 63" xfId="4178"/>
    <cellStyle name="Style 64" xfId="4179"/>
    <cellStyle name="Style 65" xfId="4180"/>
    <cellStyle name="Style 66" xfId="4181"/>
    <cellStyle name="Style 67" xfId="4182"/>
    <cellStyle name="Style 68" xfId="4183"/>
    <cellStyle name="Style 69" xfId="4184"/>
    <cellStyle name="Style 7" xfId="4185"/>
    <cellStyle name="Style 7 2" xfId="4186"/>
    <cellStyle name="Style 70" xfId="4187"/>
    <cellStyle name="Style 71" xfId="4188"/>
    <cellStyle name="Style 72" xfId="4189"/>
    <cellStyle name="Style 73" xfId="4190"/>
    <cellStyle name="Style 74" xfId="4191"/>
    <cellStyle name="Style 75" xfId="4192"/>
    <cellStyle name="Style 76" xfId="4193"/>
    <cellStyle name="Style 77" xfId="4194"/>
    <cellStyle name="Style 78" xfId="4195"/>
    <cellStyle name="Style 79" xfId="4196"/>
    <cellStyle name="Style 8" xfId="4197"/>
    <cellStyle name="Style 8 2" xfId="4198"/>
    <cellStyle name="Style 80" xfId="4199"/>
    <cellStyle name="Style 81" xfId="4200"/>
    <cellStyle name="Style 82" xfId="4201"/>
    <cellStyle name="Style 83" xfId="4202"/>
    <cellStyle name="Style 84" xfId="4203"/>
    <cellStyle name="Style 85" xfId="4204"/>
    <cellStyle name="Style 86" xfId="4205"/>
    <cellStyle name="Style 87" xfId="4206"/>
    <cellStyle name="Style 88" xfId="4207"/>
    <cellStyle name="Style 89" xfId="4208"/>
    <cellStyle name="Style 9" xfId="4209"/>
    <cellStyle name="Style 9 2" xfId="4210"/>
    <cellStyle name="Style 90" xfId="4211"/>
    <cellStyle name="Style 91" xfId="4212"/>
    <cellStyle name="Style 92" xfId="4213"/>
    <cellStyle name="Style 93" xfId="4214"/>
    <cellStyle name="Style 94" xfId="4215"/>
    <cellStyle name="Style 95" xfId="4216"/>
    <cellStyle name="Style 96" xfId="4217"/>
    <cellStyle name="Style 97" xfId="4218"/>
    <cellStyle name="Style 98" xfId="4219"/>
    <cellStyle name="Style 99" xfId="4220"/>
    <cellStyle name="Style Date" xfId="4221"/>
    <cellStyle name="style_1" xfId="4222"/>
    <cellStyle name="subhead" xfId="4223"/>
    <cellStyle name="subhead 2" xfId="4224"/>
    <cellStyle name="Subtotal" xfId="4225"/>
    <cellStyle name="symbol" xfId="4226"/>
    <cellStyle name="T" xfId="4227"/>
    <cellStyle name="T 2" xfId="4228"/>
    <cellStyle name="T_05a" xfId="5709"/>
    <cellStyle name="T_1309_THungvonNSTW" xfId="4229"/>
    <cellStyle name="T_1309_THungvonNSTW_Tong hop KH 2014" xfId="4230"/>
    <cellStyle name="T_15_10_2013 BC nhu cau von doi ung ODA (2014-2016) ngay 15102013 Sua" xfId="4231"/>
    <cellStyle name="T_Bang don gia Du an Minh Cam - Dong Le (gois 1+2)" xfId="5710"/>
    <cellStyle name="T_BANG LUONG MOI KSDH va KSDC (co phu cap khu vuc)" xfId="4232"/>
    <cellStyle name="T_BANG LUONG MOI KSDH va KSDC (co phu cap khu vuc)_Tong hop KH 2014" xfId="4233"/>
    <cellStyle name="T_bao cao" xfId="4234"/>
    <cellStyle name="T_bao cao 2" xfId="4235"/>
    <cellStyle name="T_Bao cao kttb milk yomilkYAO-mien bac" xfId="5711"/>
    <cellStyle name="T_bao cao phan bo KHDT 2011(final)" xfId="4236"/>
    <cellStyle name="T_Bao cao so lieu kiem toan nam 2007 sua" xfId="4237"/>
    <cellStyle name="T_Bao cao so lieu kiem toan nam 2007 sua 2" xfId="4238"/>
    <cellStyle name="T_Bao cao so lieu kiem toan nam 2007 sua_!1 1 bao cao giao KH ve HTCMT vung TNB   12-12-2011" xfId="4239"/>
    <cellStyle name="T_Bao cao so lieu kiem toan nam 2007 sua_!1 1 bao cao giao KH ve HTCMT vung TNB   12-12-2011 2" xfId="4240"/>
    <cellStyle name="T_Bao cao so lieu kiem toan nam 2007 sua_KH TPCP vung TNB (03-1-2012)" xfId="4241"/>
    <cellStyle name="T_Bao cao so lieu kiem toan nam 2007 sua_KH TPCP vung TNB (03-1-2012) 2" xfId="4242"/>
    <cellStyle name="T_Bao cao so lieu kiem toan nam 2007 sua_Tong hop KH 2014" xfId="4243"/>
    <cellStyle name="T_bao cao_!1 1 bao cao giao KH ve HTCMT vung TNB   12-12-2011" xfId="4244"/>
    <cellStyle name="T_bao cao_!1 1 bao cao giao KH ve HTCMT vung TNB   12-12-2011 2" xfId="4245"/>
    <cellStyle name="T_bao cao_Bieu4HTMT" xfId="4246"/>
    <cellStyle name="T_bao cao_Bieu4HTMT 2" xfId="4247"/>
    <cellStyle name="T_bao cao_Bieu4HTMT_!1 1 bao cao giao KH ve HTCMT vung TNB   12-12-2011" xfId="4248"/>
    <cellStyle name="T_bao cao_Bieu4HTMT_!1 1 bao cao giao KH ve HTCMT vung TNB   12-12-2011 2" xfId="4249"/>
    <cellStyle name="T_bao cao_Bieu4HTMT_KH TPCP vung TNB (03-1-2012)" xfId="4250"/>
    <cellStyle name="T_bao cao_Bieu4HTMT_KH TPCP vung TNB (03-1-2012) 2" xfId="4251"/>
    <cellStyle name="T_bao cao_KH TPCP vung TNB (03-1-2012)" xfId="4252"/>
    <cellStyle name="T_bao cao_KH TPCP vung TNB (03-1-2012) 2" xfId="4253"/>
    <cellStyle name="T_BBTNG-06" xfId="4254"/>
    <cellStyle name="T_BBTNG-06 2" xfId="4255"/>
    <cellStyle name="T_BBTNG-06_!1 1 bao cao giao KH ve HTCMT vung TNB   12-12-2011" xfId="4256"/>
    <cellStyle name="T_BBTNG-06_!1 1 bao cao giao KH ve HTCMT vung TNB   12-12-2011 2" xfId="4257"/>
    <cellStyle name="T_BBTNG-06_Bieu4HTMT" xfId="4258"/>
    <cellStyle name="T_BBTNG-06_Bieu4HTMT 2" xfId="4259"/>
    <cellStyle name="T_BBTNG-06_Bieu4HTMT_!1 1 bao cao giao KH ve HTCMT vung TNB   12-12-2011" xfId="4260"/>
    <cellStyle name="T_BBTNG-06_Bieu4HTMT_!1 1 bao cao giao KH ve HTCMT vung TNB   12-12-2011 2" xfId="4261"/>
    <cellStyle name="T_BBTNG-06_Bieu4HTMT_KH TPCP vung TNB (03-1-2012)" xfId="4262"/>
    <cellStyle name="T_BBTNG-06_Bieu4HTMT_KH TPCP vung TNB (03-1-2012) 2" xfId="4263"/>
    <cellStyle name="T_BBTNG-06_KH TPCP vung TNB (03-1-2012)" xfId="4264"/>
    <cellStyle name="T_BBTNG-06_KH TPCP vung TNB (03-1-2012) 2" xfId="4265"/>
    <cellStyle name="T_BBTNG-06_Tong hop KH 2014" xfId="4266"/>
    <cellStyle name="T_BC  NAM 2007" xfId="4267"/>
    <cellStyle name="T_BC  NAM 2007 2" xfId="4268"/>
    <cellStyle name="T_BC CTMT-2008 Ttinh" xfId="4269"/>
    <cellStyle name="T_BC CTMT-2008 Ttinh 2" xfId="4270"/>
    <cellStyle name="T_BC CTMT-2008 Ttinh_!1 1 bao cao giao KH ve HTCMT vung TNB   12-12-2011" xfId="4271"/>
    <cellStyle name="T_BC CTMT-2008 Ttinh_!1 1 bao cao giao KH ve HTCMT vung TNB   12-12-2011 2" xfId="4272"/>
    <cellStyle name="T_BC CTMT-2008 Ttinh_bieu tong hop" xfId="4273"/>
    <cellStyle name="T_BC CTMT-2008 Ttinh_bieu tong hop_Tong hop KH 2014" xfId="4274"/>
    <cellStyle name="T_BC CTMT-2008 Ttinh_KH TPCP vung TNB (03-1-2012)" xfId="4275"/>
    <cellStyle name="T_BC CTMT-2008 Ttinh_KH TPCP vung TNB (03-1-2012) 2" xfId="4276"/>
    <cellStyle name="T_BC CTMT-2008 Ttinh_Tong hop ra soat von ung 2011 -Chau" xfId="4277"/>
    <cellStyle name="T_BC CTMT-2008 Ttinh_Tong hop ra soat von ung 2011 -Chau_Tong hop KH 2014" xfId="4278"/>
    <cellStyle name="T_BC CTMT-2008 Ttinh_tong hop TPCP" xfId="4279"/>
    <cellStyle name="T_BC CTMT-2008 Ttinh_tong hop TPCP_Tong hop KH 2014" xfId="4280"/>
    <cellStyle name="T_BC CTMT-2008 Ttinh_Tong hop -Yte-Giao thong-Thuy loi-24-6" xfId="4281"/>
    <cellStyle name="T_BC CTMT-2008 Ttinh_Tong hop -Yte-Giao thong-Thuy loi-24-6_Tong hop KH 2014" xfId="4282"/>
    <cellStyle name="T_BC nhu cau von doi ung ODA nganh NN (BKH)" xfId="4283"/>
    <cellStyle name="T_BC nhu cau von doi ung ODA nganh NN (BKH)_05-12  KH trung han 2016-2020 - Liem Thinh edited" xfId="4284"/>
    <cellStyle name="T_BC nhu cau von doi ung ODA nganh NN (BKH)_Copy of 05-12  KH trung han 2016-2020 - Liem Thinh edited (1)" xfId="4285"/>
    <cellStyle name="T_BC Tai co cau (bieu TH)" xfId="4286"/>
    <cellStyle name="T_BC Tai co cau (bieu TH)_05-12  KH trung han 2016-2020 - Liem Thinh edited" xfId="4287"/>
    <cellStyle name="T_BC Tai co cau (bieu TH)_Copy of 05-12  KH trung han 2016-2020 - Liem Thinh edited (1)" xfId="4288"/>
    <cellStyle name="T_bc_km_ngay" xfId="5712"/>
    <cellStyle name="T_Bien ban" xfId="5713"/>
    <cellStyle name="T_bieu 05Acuoi cung" xfId="5714"/>
    <cellStyle name="T_Bieu 4.2 A, B KHCTgiong 2011" xfId="4289"/>
    <cellStyle name="T_Bieu 4.2 A, B KHCTgiong 2011 10" xfId="4290"/>
    <cellStyle name="T_Bieu 4.2 A, B KHCTgiong 2011 11" xfId="4291"/>
    <cellStyle name="T_Bieu 4.2 A, B KHCTgiong 2011 12" xfId="4292"/>
    <cellStyle name="T_Bieu 4.2 A, B KHCTgiong 2011 13" xfId="4293"/>
    <cellStyle name="T_Bieu 4.2 A, B KHCTgiong 2011 14" xfId="4294"/>
    <cellStyle name="T_Bieu 4.2 A, B KHCTgiong 2011 15" xfId="4295"/>
    <cellStyle name="T_Bieu 4.2 A, B KHCTgiong 2011 2" xfId="4296"/>
    <cellStyle name="T_Bieu 4.2 A, B KHCTgiong 2011 3" xfId="4297"/>
    <cellStyle name="T_Bieu 4.2 A, B KHCTgiong 2011 4" xfId="4298"/>
    <cellStyle name="T_Bieu 4.2 A, B KHCTgiong 2011 5" xfId="4299"/>
    <cellStyle name="T_Bieu 4.2 A, B KHCTgiong 2011 6" xfId="4300"/>
    <cellStyle name="T_Bieu 4.2 A, B KHCTgiong 2011 7" xfId="4301"/>
    <cellStyle name="T_Bieu 4.2 A, B KHCTgiong 2011 8" xfId="4302"/>
    <cellStyle name="T_Bieu 4.2 A, B KHCTgiong 2011 9" xfId="4303"/>
    <cellStyle name="T_Bieu mau cong trinh khoi cong moi 3-4" xfId="4304"/>
    <cellStyle name="T_Bieu mau cong trinh khoi cong moi 3-4 2" xfId="4305"/>
    <cellStyle name="T_Bieu mau cong trinh khoi cong moi 3-4_!1 1 bao cao giao KH ve HTCMT vung TNB   12-12-2011" xfId="4306"/>
    <cellStyle name="T_Bieu mau cong trinh khoi cong moi 3-4_!1 1 bao cao giao KH ve HTCMT vung TNB   12-12-2011 2" xfId="4307"/>
    <cellStyle name="T_Bieu mau cong trinh khoi cong moi 3-4_KH TPCP vung TNB (03-1-2012)" xfId="4308"/>
    <cellStyle name="T_Bieu mau cong trinh khoi cong moi 3-4_KH TPCP vung TNB (03-1-2012) 2" xfId="4309"/>
    <cellStyle name="T_Bieu mau danh muc du an thuoc CTMTQG nam 2008" xfId="4310"/>
    <cellStyle name="T_Bieu mau danh muc du an thuoc CTMTQG nam 2008 2" xfId="4311"/>
    <cellStyle name="T_Bieu mau danh muc du an thuoc CTMTQG nam 2008_!1 1 bao cao giao KH ve HTCMT vung TNB   12-12-2011" xfId="4312"/>
    <cellStyle name="T_Bieu mau danh muc du an thuoc CTMTQG nam 2008_!1 1 bao cao giao KH ve HTCMT vung TNB   12-12-2011 2" xfId="4313"/>
    <cellStyle name="T_Bieu mau danh muc du an thuoc CTMTQG nam 2008_bieu tong hop" xfId="4314"/>
    <cellStyle name="T_Bieu mau danh muc du an thuoc CTMTQG nam 2008_KH TPCP vung TNB (03-1-2012)" xfId="4315"/>
    <cellStyle name="T_Bieu mau danh muc du an thuoc CTMTQG nam 2008_KH TPCP vung TNB (03-1-2012) 2" xfId="4316"/>
    <cellStyle name="T_Bieu mau danh muc du an thuoc CTMTQG nam 2008_Tong hop KH 2014" xfId="4317"/>
    <cellStyle name="T_Bieu mau danh muc du an thuoc CTMTQG nam 2008_Tong hop ra soat von ung 2011 -Chau" xfId="4318"/>
    <cellStyle name="T_Bieu mau danh muc du an thuoc CTMTQG nam 2008_tong hop TPCP" xfId="4319"/>
    <cellStyle name="T_Bieu mau danh muc du an thuoc CTMTQG nam 2008_Tong hop -Yte-Giao thong-Thuy loi-24-6" xfId="4320"/>
    <cellStyle name="T_Bieu tong hop nhu cau ung 2011 da chon loc -Mien nui" xfId="4321"/>
    <cellStyle name="T_Bieu tong hop nhu cau ung 2011 da chon loc -Mien nui 2" xfId="4322"/>
    <cellStyle name="T_Bieu tong hop nhu cau ung 2011 da chon loc -Mien nui_!1 1 bao cao giao KH ve HTCMT vung TNB   12-12-2011" xfId="4323"/>
    <cellStyle name="T_Bieu tong hop nhu cau ung 2011 da chon loc -Mien nui_!1 1 bao cao giao KH ve HTCMT vung TNB   12-12-2011 2" xfId="4324"/>
    <cellStyle name="T_Bieu tong hop nhu cau ung 2011 da chon loc -Mien nui_KH TPCP vung TNB (03-1-2012)" xfId="4325"/>
    <cellStyle name="T_Bieu tong hop nhu cau ung 2011 da chon loc -Mien nui_KH TPCP vung TNB (03-1-2012) 2" xfId="4326"/>
    <cellStyle name="T_Bieu tong hop nhu cau ung 2011 da chon loc -Mien nui_Tong hop KH 2014" xfId="4327"/>
    <cellStyle name="T_Bieu_tong_hop_du_an_giao_thong+thuy_loi_HT_2003-2010_(3_tinh)" xfId="4328"/>
    <cellStyle name="T_Bieu_tong_hop_du_an_giao_thong+thuy_loi_HT_2003-2010_(3_tinh)_Tong hop KH 2014" xfId="4329"/>
    <cellStyle name="T_Bieu3ODA" xfId="4330"/>
    <cellStyle name="T_Bieu3ODA 2" xfId="4331"/>
    <cellStyle name="T_Bieu3ODA_!1 1 bao cao giao KH ve HTCMT vung TNB   12-12-2011" xfId="4332"/>
    <cellStyle name="T_Bieu3ODA_!1 1 bao cao giao KH ve HTCMT vung TNB   12-12-2011 2" xfId="4333"/>
    <cellStyle name="T_Bieu3ODA_1" xfId="4334"/>
    <cellStyle name="T_Bieu3ODA_1 2" xfId="4335"/>
    <cellStyle name="T_Bieu3ODA_1_!1 1 bao cao giao KH ve HTCMT vung TNB   12-12-2011" xfId="4336"/>
    <cellStyle name="T_Bieu3ODA_1_!1 1 bao cao giao KH ve HTCMT vung TNB   12-12-2011 2" xfId="4337"/>
    <cellStyle name="T_Bieu3ODA_1_KH TPCP vung TNB (03-1-2012)" xfId="4338"/>
    <cellStyle name="T_Bieu3ODA_1_KH TPCP vung TNB (03-1-2012) 2" xfId="4339"/>
    <cellStyle name="T_Bieu3ODA_KH TPCP vung TNB (03-1-2012)" xfId="4340"/>
    <cellStyle name="T_Bieu3ODA_KH TPCP vung TNB (03-1-2012) 2" xfId="4341"/>
    <cellStyle name="T_Bieu4HTMT" xfId="4342"/>
    <cellStyle name="T_Bieu4HTMT 2" xfId="4343"/>
    <cellStyle name="T_Bieu4HTMT_!1 1 bao cao giao KH ve HTCMT vung TNB   12-12-2011" xfId="4344"/>
    <cellStyle name="T_Bieu4HTMT_!1 1 bao cao giao KH ve HTCMT vung TNB   12-12-2011 2" xfId="4345"/>
    <cellStyle name="T_Bieu4HTMT_KH TPCP vung TNB (03-1-2012)" xfId="4346"/>
    <cellStyle name="T_Bieu4HTMT_KH TPCP vung TNB (03-1-2012) 2" xfId="4347"/>
    <cellStyle name="T_BKH (TPCP) tháng 5.2010_Quang Nam" xfId="4348"/>
    <cellStyle name="T_bo sung von KCH nam 2010 va Du an tre kho khan" xfId="4349"/>
    <cellStyle name="T_bo sung von KCH nam 2010 va Du an tre kho khan 2" xfId="4350"/>
    <cellStyle name="T_bo sung von KCH nam 2010 va Du an tre kho khan_!1 1 bao cao giao KH ve HTCMT vung TNB   12-12-2011" xfId="4351"/>
    <cellStyle name="T_bo sung von KCH nam 2010 va Du an tre kho khan_!1 1 bao cao giao KH ve HTCMT vung TNB   12-12-2011 2" xfId="4352"/>
    <cellStyle name="T_bo sung von KCH nam 2010 va Du an tre kho khan_KH TPCP vung TNB (03-1-2012)" xfId="4353"/>
    <cellStyle name="T_bo sung von KCH nam 2010 va Du an tre kho khan_KH TPCP vung TNB (03-1-2012) 2" xfId="4354"/>
    <cellStyle name="T_Book1" xfId="4355"/>
    <cellStyle name="T_Book1 2" xfId="4356"/>
    <cellStyle name="T_Book1 3" xfId="4357"/>
    <cellStyle name="T_Book1_!1 1 bao cao giao KH ve HTCMT vung TNB   12-12-2011" xfId="4358"/>
    <cellStyle name="T_Book1_!1 1 bao cao giao KH ve HTCMT vung TNB   12-12-2011 2" xfId="4359"/>
    <cellStyle name="T_Book1_1" xfId="4360"/>
    <cellStyle name="T_Book1_1 2" xfId="4361"/>
    <cellStyle name="T_Book1_1_Bang Gia" xfId="5715"/>
    <cellStyle name="T_Book1_1_Bien ban" xfId="5716"/>
    <cellStyle name="T_Book1_1_Bieu mau ung 2011-Mien Trung-TPCP-11-6" xfId="4362"/>
    <cellStyle name="T_Book1_1_Bieu mau ung 2011-Mien Trung-TPCP-11-6_Tong hop KH 2014" xfId="4363"/>
    <cellStyle name="T_Book1_1_bieu tong hop" xfId="4364"/>
    <cellStyle name="T_Book1_1_Bieu tong hop nhu cau ung 2011 da chon loc -Mien nui" xfId="4365"/>
    <cellStyle name="T_Book1_1_Bieu tong hop nhu cau ung 2011 da chon loc -Mien nui 2" xfId="4366"/>
    <cellStyle name="T_Book1_1_Bieu tong hop nhu cau ung 2011 da chon loc -Mien nui_!1 1 bao cao giao KH ve HTCMT vung TNB   12-12-2011" xfId="4367"/>
    <cellStyle name="T_Book1_1_Bieu tong hop nhu cau ung 2011 da chon loc -Mien nui_!1 1 bao cao giao KH ve HTCMT vung TNB   12-12-2011 2" xfId="4368"/>
    <cellStyle name="T_Book1_1_Bieu tong hop nhu cau ung 2011 da chon loc -Mien nui_KH TPCP vung TNB (03-1-2012)" xfId="4369"/>
    <cellStyle name="T_Book1_1_Bieu tong hop nhu cau ung 2011 da chon loc -Mien nui_KH TPCP vung TNB (03-1-2012) 2" xfId="4370"/>
    <cellStyle name="T_Book1_1_Bieu tong hop nhu cau ung 2011 da chon loc -Mien nui_Tong hop KH 2014" xfId="4371"/>
    <cellStyle name="T_Book1_1_Bieu3ODA" xfId="4372"/>
    <cellStyle name="T_Book1_1_Bieu3ODA 2" xfId="4373"/>
    <cellStyle name="T_Book1_1_Bieu3ODA_!1 1 bao cao giao KH ve HTCMT vung TNB   12-12-2011" xfId="4374"/>
    <cellStyle name="T_Book1_1_Bieu3ODA_!1 1 bao cao giao KH ve HTCMT vung TNB   12-12-2011 2" xfId="4375"/>
    <cellStyle name="T_Book1_1_Bieu3ODA_KH TPCP vung TNB (03-1-2012)" xfId="4376"/>
    <cellStyle name="T_Book1_1_Bieu3ODA_KH TPCP vung TNB (03-1-2012) 2" xfId="4377"/>
    <cellStyle name="T_Book1_1_BKH (TPCP) tháng 5.2010_Quang Nam" xfId="4378"/>
    <cellStyle name="T_Book1_1_Book1" xfId="4379"/>
    <cellStyle name="T_Book1_1_Book1_1" xfId="5717"/>
    <cellStyle name="T_Book1_1_Book1_Tong hop KH 2014" xfId="4380"/>
    <cellStyle name="T_Book1_1_CPK" xfId="4381"/>
    <cellStyle name="T_Book1_1_CPK 2" xfId="4382"/>
    <cellStyle name="T_Book1_1_CPK_!1 1 bao cao giao KH ve HTCMT vung TNB   12-12-2011" xfId="4383"/>
    <cellStyle name="T_Book1_1_CPK_!1 1 bao cao giao KH ve HTCMT vung TNB   12-12-2011 2" xfId="4384"/>
    <cellStyle name="T_Book1_1_CPK_Bieu4HTMT" xfId="4385"/>
    <cellStyle name="T_Book1_1_CPK_Bieu4HTMT 2" xfId="4386"/>
    <cellStyle name="T_Book1_1_CPK_Bieu4HTMT_!1 1 bao cao giao KH ve HTCMT vung TNB   12-12-2011" xfId="4387"/>
    <cellStyle name="T_Book1_1_CPK_Bieu4HTMT_!1 1 bao cao giao KH ve HTCMT vung TNB   12-12-2011 2" xfId="4388"/>
    <cellStyle name="T_Book1_1_CPK_Bieu4HTMT_KH TPCP vung TNB (03-1-2012)" xfId="4389"/>
    <cellStyle name="T_Book1_1_CPK_Bieu4HTMT_KH TPCP vung TNB (03-1-2012) 2" xfId="4390"/>
    <cellStyle name="T_Book1_1_CPK_KH TPCP vung TNB (03-1-2012)" xfId="4391"/>
    <cellStyle name="T_Book1_1_CPK_KH TPCP vung TNB (03-1-2012) 2" xfId="4392"/>
    <cellStyle name="T_Book1_1_CPK_Tong hop KH 2014" xfId="4393"/>
    <cellStyle name="T_Book1_1_IPC No.01 ADB5 (IN)- QB04TL10" xfId="5718"/>
    <cellStyle name="T_Book1_1_KH TPCP vung TNB (03-1-2012)" xfId="4394"/>
    <cellStyle name="T_Book1_1_KH TPCP vung TNB (03-1-2012) 2" xfId="4395"/>
    <cellStyle name="T_Book1_1_Khoi luong cac hang muc chi tiet-702" xfId="4396"/>
    <cellStyle name="T_Book1_1_Khoi luong cac hang muc chi tiet-702_Tong hop KH 2014" xfId="4397"/>
    <cellStyle name="T_Book1_1_kien giang 2" xfId="4398"/>
    <cellStyle name="T_Book1_1_kien giang 2 2" xfId="4399"/>
    <cellStyle name="T_Book1_1_KL NT dap nen Dot 3" xfId="4400"/>
    <cellStyle name="T_Book1_1_KL NT dap nen Dot 3_Tong hop KH 2014" xfId="4401"/>
    <cellStyle name="T_Book1_1_KL NT Dot 3" xfId="4402"/>
    <cellStyle name="T_Book1_1_KL NT Dot 3_Tong hop KH 2014" xfId="4403"/>
    <cellStyle name="T_Book1_1_KLNMD" xfId="5719"/>
    <cellStyle name="T_Book1_1_Luy ke von ung nam 2011 -Thoa gui ngay 12-8-2012" xfId="4404"/>
    <cellStyle name="T_Book1_1_Luy ke von ung nam 2011 -Thoa gui ngay 12-8-2012 2" xfId="4405"/>
    <cellStyle name="T_Book1_1_Luy ke von ung nam 2011 -Thoa gui ngay 12-8-2012_!1 1 bao cao giao KH ve HTCMT vung TNB   12-12-2011" xfId="4406"/>
    <cellStyle name="T_Book1_1_Luy ke von ung nam 2011 -Thoa gui ngay 12-8-2012_!1 1 bao cao giao KH ve HTCMT vung TNB   12-12-2011 2" xfId="4407"/>
    <cellStyle name="T_Book1_1_Luy ke von ung nam 2011 -Thoa gui ngay 12-8-2012_KH TPCP vung TNB (03-1-2012)" xfId="4408"/>
    <cellStyle name="T_Book1_1_Luy ke von ung nam 2011 -Thoa gui ngay 12-8-2012_KH TPCP vung TNB (03-1-2012) 2" xfId="4409"/>
    <cellStyle name="T_Book1_1_mau KL vach son" xfId="4410"/>
    <cellStyle name="T_Book1_1_mau KL vach son_Tong hop KH 2014" xfId="4411"/>
    <cellStyle name="T_Book1_1_Nhu cau tam ung NSNN&amp;TPCP&amp;ODA theo tieu chi cua Bo (CV410_BKH-TH)_vung Tay Nguyen (11.6.2010)" xfId="4412"/>
    <cellStyle name="T_Book1_1_Nhu cau tam ung NSNN&amp;TPCP&amp;ODA theo tieu chi cua Bo (CV410_BKH-TH)_vung Tay Nguyen (11.6.2010)_Tong hop KH 2014" xfId="4413"/>
    <cellStyle name="T_Book1_1_Thiet bi" xfId="4414"/>
    <cellStyle name="T_Book1_1_Thiet bi 2" xfId="4415"/>
    <cellStyle name="T_Book1_1_Thiet bi_!1 1 bao cao giao KH ve HTCMT vung TNB   12-12-2011" xfId="4416"/>
    <cellStyle name="T_Book1_1_Thiet bi_!1 1 bao cao giao KH ve HTCMT vung TNB   12-12-2011 2" xfId="4417"/>
    <cellStyle name="T_Book1_1_Thiet bi_Bieu4HTMT" xfId="4418"/>
    <cellStyle name="T_Book1_1_Thiet bi_Bieu4HTMT 2" xfId="4419"/>
    <cellStyle name="T_Book1_1_Thiet bi_Bieu4HTMT_!1 1 bao cao giao KH ve HTCMT vung TNB   12-12-2011" xfId="4420"/>
    <cellStyle name="T_Book1_1_Thiet bi_Bieu4HTMT_!1 1 bao cao giao KH ve HTCMT vung TNB   12-12-2011 2" xfId="4421"/>
    <cellStyle name="T_Book1_1_Thiet bi_Bieu4HTMT_KH TPCP vung TNB (03-1-2012)" xfId="4422"/>
    <cellStyle name="T_Book1_1_Thiet bi_Bieu4HTMT_KH TPCP vung TNB (03-1-2012) 2" xfId="4423"/>
    <cellStyle name="T_Book1_1_Thiet bi_KH TPCP vung TNB (03-1-2012)" xfId="4424"/>
    <cellStyle name="T_Book1_1_Thiet bi_KH TPCP vung TNB (03-1-2012) 2" xfId="4425"/>
    <cellStyle name="T_Book1_1_Thiet bi_Tong hop KH 2014" xfId="4426"/>
    <cellStyle name="T_Book1_1_Thong ke cong" xfId="4427"/>
    <cellStyle name="T_Book1_1_Thong ke cong_Tong hop KH 2014" xfId="4428"/>
    <cellStyle name="T_Book1_1_Tong hop KH 2014" xfId="4429"/>
    <cellStyle name="T_Book1_1_Tong hop ra soat von ung 2011 -Chau" xfId="4430"/>
    <cellStyle name="T_Book1_1_tong hop TPCP" xfId="4431"/>
    <cellStyle name="T_Book1_1_Tong hop -Yte-Giao thong-Thuy loi-24-6" xfId="4432"/>
    <cellStyle name="T_Book1_15_10_2013 BC nhu cau von doi ung ODA (2014-2016) ngay 15102013 Sua" xfId="4433"/>
    <cellStyle name="T_Book1_2" xfId="4434"/>
    <cellStyle name="T_Book1_2_DTDuong dong tien -sua tham tra 2009 - luong 650" xfId="4435"/>
    <cellStyle name="T_Book1_2_DTDuong dong tien -sua tham tra 2009 - luong 650_Tong hop KH 2014" xfId="4436"/>
    <cellStyle name="T_Book1_2_Tong hop KH 2014" xfId="4437"/>
    <cellStyle name="T_Book1_Bang Gia" xfId="5720"/>
    <cellStyle name="T_Book1_Bang Gia_thanh toan cau tran (dot 7)-" xfId="5721"/>
    <cellStyle name="T_Book1_Bang Gia_thanh_toan_cau_tran_dot_12" xfId="5722"/>
    <cellStyle name="T_Book1_Bang Gia_thanh_toandot_14" xfId="5723"/>
    <cellStyle name="T_Book1_bao cao phan bo KHDT 2011(final)" xfId="4438"/>
    <cellStyle name="T_Book1_bao cao phan bo KHDT 2011(final)_BC nhu cau von doi ung ODA nganh NN (BKH)" xfId="4439"/>
    <cellStyle name="T_Book1_bao cao phan bo KHDT 2011(final)_BC Tai co cau (bieu TH)" xfId="4440"/>
    <cellStyle name="T_Book1_bao cao phan bo KHDT 2011(final)_DK 2014-2015 final" xfId="4441"/>
    <cellStyle name="T_Book1_bao cao phan bo KHDT 2011(final)_DK 2014-2015 new" xfId="4442"/>
    <cellStyle name="T_Book1_bao cao phan bo KHDT 2011(final)_DK KH CBDT 2014 11-11-2013" xfId="4443"/>
    <cellStyle name="T_Book1_bao cao phan bo KHDT 2011(final)_DK KH CBDT 2014 11-11-2013(1)" xfId="4444"/>
    <cellStyle name="T_Book1_bao cao phan bo KHDT 2011(final)_KH 2011-2015" xfId="4445"/>
    <cellStyle name="T_Book1_bao cao phan bo KHDT 2011(final)_tai co cau dau tu (tong hop)1" xfId="4446"/>
    <cellStyle name="T_Book1_BC nhu cau von doi ung ODA nganh NN (BKH)" xfId="4447"/>
    <cellStyle name="T_Book1_BC nhu cau von doi ung ODA nganh NN (BKH)_05-12  KH trung han 2016-2020 - Liem Thinh edited" xfId="4448"/>
    <cellStyle name="T_Book1_BC nhu cau von doi ung ODA nganh NN (BKH)_Copy of 05-12  KH trung han 2016-2020 - Liem Thinh edited (1)" xfId="4449"/>
    <cellStyle name="T_Book1_BC NQ11-CP - chinh sua lai" xfId="4450"/>
    <cellStyle name="T_Book1_BC NQ11-CP - chinh sua lai 2" xfId="4451"/>
    <cellStyle name="T_Book1_BC NQ11-CP-Quynh sau bieu so3" xfId="4452"/>
    <cellStyle name="T_Book1_BC NQ11-CP-Quynh sau bieu so3 2" xfId="4453"/>
    <cellStyle name="T_Book1_BC Tai co cau (bieu TH)" xfId="4454"/>
    <cellStyle name="T_Book1_BC Tai co cau (bieu TH)_05-12  KH trung han 2016-2020 - Liem Thinh edited" xfId="4455"/>
    <cellStyle name="T_Book1_BC Tai co cau (bieu TH)_Copy of 05-12  KH trung han 2016-2020 - Liem Thinh edited (1)" xfId="4456"/>
    <cellStyle name="T_Book1_BC_NQ11-CP_-_Thao_sua_lai" xfId="4457"/>
    <cellStyle name="T_Book1_BC_NQ11-CP_-_Thao_sua_lai 2" xfId="4458"/>
    <cellStyle name="T_Book1_Bien ban" xfId="5724"/>
    <cellStyle name="T_Book1_Bieu mau cong trinh khoi cong moi 3-4" xfId="4459"/>
    <cellStyle name="T_Book1_Bieu mau cong trinh khoi cong moi 3-4 2" xfId="4460"/>
    <cellStyle name="T_Book1_Bieu mau cong trinh khoi cong moi 3-4_!1 1 bao cao giao KH ve HTCMT vung TNB   12-12-2011" xfId="4461"/>
    <cellStyle name="T_Book1_Bieu mau cong trinh khoi cong moi 3-4_!1 1 bao cao giao KH ve HTCMT vung TNB   12-12-2011 2" xfId="4462"/>
    <cellStyle name="T_Book1_Bieu mau cong trinh khoi cong moi 3-4_KH TPCP vung TNB (03-1-2012)" xfId="4463"/>
    <cellStyle name="T_Book1_Bieu mau cong trinh khoi cong moi 3-4_KH TPCP vung TNB (03-1-2012) 2" xfId="4464"/>
    <cellStyle name="T_Book1_Bieu mau danh muc du an thuoc CTMTQG nam 2008" xfId="4465"/>
    <cellStyle name="T_Book1_Bieu mau danh muc du an thuoc CTMTQG nam 2008 2" xfId="4466"/>
    <cellStyle name="T_Book1_Bieu mau danh muc du an thuoc CTMTQG nam 2008_!1 1 bao cao giao KH ve HTCMT vung TNB   12-12-2011" xfId="4467"/>
    <cellStyle name="T_Book1_Bieu mau danh muc du an thuoc CTMTQG nam 2008_!1 1 bao cao giao KH ve HTCMT vung TNB   12-12-2011 2" xfId="4468"/>
    <cellStyle name="T_Book1_Bieu mau danh muc du an thuoc CTMTQG nam 2008_bieu tong hop" xfId="4469"/>
    <cellStyle name="T_Book1_Bieu mau danh muc du an thuoc CTMTQG nam 2008_bieu tong hop_Tong hop KH 2014" xfId="4470"/>
    <cellStyle name="T_Book1_Bieu mau danh muc du an thuoc CTMTQG nam 2008_KH TPCP vung TNB (03-1-2012)" xfId="4471"/>
    <cellStyle name="T_Book1_Bieu mau danh muc du an thuoc CTMTQG nam 2008_KH TPCP vung TNB (03-1-2012) 2" xfId="4472"/>
    <cellStyle name="T_Book1_Bieu mau danh muc du an thuoc CTMTQG nam 2008_Tong hop ra soat von ung 2011 -Chau" xfId="4473"/>
    <cellStyle name="T_Book1_Bieu mau danh muc du an thuoc CTMTQG nam 2008_Tong hop ra soat von ung 2011 -Chau_Tong hop KH 2014" xfId="4474"/>
    <cellStyle name="T_Book1_Bieu mau danh muc du an thuoc CTMTQG nam 2008_tong hop TPCP" xfId="4475"/>
    <cellStyle name="T_Book1_Bieu mau danh muc du an thuoc CTMTQG nam 2008_tong hop TPCP_Tong hop KH 2014" xfId="4476"/>
    <cellStyle name="T_Book1_Bieu mau danh muc du an thuoc CTMTQG nam 2008_Tong hop -Yte-Giao thong-Thuy loi-24-6" xfId="4477"/>
    <cellStyle name="T_Book1_Bieu mau danh muc du an thuoc CTMTQG nam 2008_Tong hop -Yte-Giao thong-Thuy loi-24-6_Tong hop KH 2014" xfId="4478"/>
    <cellStyle name="T_Book1_Bieu tong hop nhu cau ung 2011 da chon loc -Mien nui" xfId="4479"/>
    <cellStyle name="T_Book1_Bieu tong hop nhu cau ung 2011 da chon loc -Mien nui 2" xfId="4480"/>
    <cellStyle name="T_Book1_Bieu tong hop nhu cau ung 2011 da chon loc -Mien nui_!1 1 bao cao giao KH ve HTCMT vung TNB   12-12-2011" xfId="4481"/>
    <cellStyle name="T_Book1_Bieu tong hop nhu cau ung 2011 da chon loc -Mien nui_!1 1 bao cao giao KH ve HTCMT vung TNB   12-12-2011 2" xfId="4482"/>
    <cellStyle name="T_Book1_Bieu tong hop nhu cau ung 2011 da chon loc -Mien nui_KH TPCP vung TNB (03-1-2012)" xfId="4483"/>
    <cellStyle name="T_Book1_Bieu tong hop nhu cau ung 2011 da chon loc -Mien nui_KH TPCP vung TNB (03-1-2012) 2" xfId="4484"/>
    <cellStyle name="T_Book1_Bieu3ODA" xfId="4485"/>
    <cellStyle name="T_Book1_Bieu3ODA 2" xfId="4486"/>
    <cellStyle name="T_Book1_Bieu3ODA_!1 1 bao cao giao KH ve HTCMT vung TNB   12-12-2011" xfId="4487"/>
    <cellStyle name="T_Book1_Bieu3ODA_!1 1 bao cao giao KH ve HTCMT vung TNB   12-12-2011 2" xfId="4488"/>
    <cellStyle name="T_Book1_Bieu3ODA_1" xfId="4489"/>
    <cellStyle name="T_Book1_Bieu3ODA_1 2" xfId="4490"/>
    <cellStyle name="T_Book1_Bieu3ODA_1_!1 1 bao cao giao KH ve HTCMT vung TNB   12-12-2011" xfId="4491"/>
    <cellStyle name="T_Book1_Bieu3ODA_1_!1 1 bao cao giao KH ve HTCMT vung TNB   12-12-2011 2" xfId="4492"/>
    <cellStyle name="T_Book1_Bieu3ODA_1_KH TPCP vung TNB (03-1-2012)" xfId="4493"/>
    <cellStyle name="T_Book1_Bieu3ODA_1_KH TPCP vung TNB (03-1-2012) 2" xfId="4494"/>
    <cellStyle name="T_Book1_Bieu3ODA_KH TPCP vung TNB (03-1-2012)" xfId="4495"/>
    <cellStyle name="T_Book1_Bieu3ODA_KH TPCP vung TNB (03-1-2012) 2" xfId="4496"/>
    <cellStyle name="T_Book1_Bieu4HTMT" xfId="4497"/>
    <cellStyle name="T_Book1_Bieu4HTMT 2" xfId="4498"/>
    <cellStyle name="T_Book1_Bieu4HTMT_!1 1 bao cao giao KH ve HTCMT vung TNB   12-12-2011" xfId="4499"/>
    <cellStyle name="T_Book1_Bieu4HTMT_!1 1 bao cao giao KH ve HTCMT vung TNB   12-12-2011 2" xfId="4500"/>
    <cellStyle name="T_Book1_Bieu4HTMT_KH TPCP vung TNB (03-1-2012)" xfId="4501"/>
    <cellStyle name="T_Book1_Bieu4HTMT_KH TPCP vung TNB (03-1-2012) 2" xfId="4502"/>
    <cellStyle name="T_Book1_BKH (TPCP) tháng 5.2010_Quang Nam" xfId="4503"/>
    <cellStyle name="T_Book1_Book1" xfId="4504"/>
    <cellStyle name="T_Book1_Book1 2" xfId="4505"/>
    <cellStyle name="T_Book1_Book1_1" xfId="5725"/>
    <cellStyle name="T_Book1_Book1_2" xfId="5726"/>
    <cellStyle name="T_Book1_Book1_Book1" xfId="5727"/>
    <cellStyle name="T_Book1_Book1_Tong hop KH 2014" xfId="4506"/>
    <cellStyle name="T_Book1_Cong trinh co y kien LD_Dang_NN_2011-Tay nguyen-9-10" xfId="4507"/>
    <cellStyle name="T_Book1_Cong trinh co y kien LD_Dang_NN_2011-Tay nguyen-9-10 2" xfId="4508"/>
    <cellStyle name="T_Book1_Cong trinh co y kien LD_Dang_NN_2011-Tay nguyen-9-10_!1 1 bao cao giao KH ve HTCMT vung TNB   12-12-2011" xfId="4509"/>
    <cellStyle name="T_Book1_Cong trinh co y kien LD_Dang_NN_2011-Tay nguyen-9-10_!1 1 bao cao giao KH ve HTCMT vung TNB   12-12-2011 2" xfId="4510"/>
    <cellStyle name="T_Book1_Cong trinh co y kien LD_Dang_NN_2011-Tay nguyen-9-10_Bieu4HTMT" xfId="4511"/>
    <cellStyle name="T_Book1_Cong trinh co y kien LD_Dang_NN_2011-Tay nguyen-9-10_Bieu4HTMT 2" xfId="4512"/>
    <cellStyle name="T_Book1_Cong trinh co y kien LD_Dang_NN_2011-Tay nguyen-9-10_KH TPCP vung TNB (03-1-2012)" xfId="4513"/>
    <cellStyle name="T_Book1_Cong trinh co y kien LD_Dang_NN_2011-Tay nguyen-9-10_KH TPCP vung TNB (03-1-2012) 2" xfId="4514"/>
    <cellStyle name="T_Book1_CPK" xfId="4515"/>
    <cellStyle name="T_Book1_CPK 2" xfId="4516"/>
    <cellStyle name="T_Book1_danh muc chuan bi dau tu 2011 ngay 07-6-2011" xfId="4517"/>
    <cellStyle name="T_Book1_danh muc chuan bi dau tu 2011 ngay 07-6-2011 2" xfId="4518"/>
    <cellStyle name="T_Book1_dieu chinh KH 2011 ngay 26-5-2011111" xfId="4519"/>
    <cellStyle name="T_Book1_dieu chinh KH 2011 ngay 26-5-2011111 2" xfId="4520"/>
    <cellStyle name="T_Book1_DK 2014-2015 final" xfId="4521"/>
    <cellStyle name="T_Book1_DK 2014-2015 final_05-12  KH trung han 2016-2020 - Liem Thinh edited" xfId="4522"/>
    <cellStyle name="T_Book1_DK 2014-2015 final_Copy of 05-12  KH trung han 2016-2020 - Liem Thinh edited (1)" xfId="4523"/>
    <cellStyle name="T_Book1_DK 2014-2015 new" xfId="4524"/>
    <cellStyle name="T_Book1_DK 2014-2015 new_05-12  KH trung han 2016-2020 - Liem Thinh edited" xfId="4525"/>
    <cellStyle name="T_Book1_DK 2014-2015 new_Copy of 05-12  KH trung han 2016-2020 - Liem Thinh edited (1)" xfId="4526"/>
    <cellStyle name="T_Book1_DK KH CBDT 2014 11-11-2013" xfId="4527"/>
    <cellStyle name="T_Book1_DK KH CBDT 2014 11-11-2013(1)" xfId="4528"/>
    <cellStyle name="T_Book1_DK KH CBDT 2014 11-11-2013(1)_05-12  KH trung han 2016-2020 - Liem Thinh edited" xfId="4529"/>
    <cellStyle name="T_Book1_DK KH CBDT 2014 11-11-2013(1)_Copy of 05-12  KH trung han 2016-2020 - Liem Thinh edited (1)" xfId="4530"/>
    <cellStyle name="T_Book1_DK KH CBDT 2014 11-11-2013_05-12  KH trung han 2016-2020 - Liem Thinh edited" xfId="4531"/>
    <cellStyle name="T_Book1_DK KH CBDT 2014 11-11-2013_Copy of 05-12  KH trung han 2016-2020 - Liem Thinh edited (1)" xfId="4532"/>
    <cellStyle name="T_Book1_DT492" xfId="4533"/>
    <cellStyle name="T_Book1_DT492_Tong hop KH 2014" xfId="4534"/>
    <cellStyle name="T_Book1_DT972000" xfId="4535"/>
    <cellStyle name="T_Book1_DT972000_Tong hop KH 2014" xfId="4536"/>
    <cellStyle name="T_Book1_DTDuong dong tien -sua tham tra 2009 - luong 650" xfId="4537"/>
    <cellStyle name="T_Book1_DTDuong dong tien -sua tham tra 2009 - luong 650_Tong hop KH 2014" xfId="4538"/>
    <cellStyle name="T_Book1_Du an khoi cong moi nam 2010" xfId="4539"/>
    <cellStyle name="T_Book1_Du an khoi cong moi nam 2010 2" xfId="4540"/>
    <cellStyle name="T_Book1_Du an khoi cong moi nam 2010_!1 1 bao cao giao KH ve HTCMT vung TNB   12-12-2011" xfId="4541"/>
    <cellStyle name="T_Book1_Du an khoi cong moi nam 2010_!1 1 bao cao giao KH ve HTCMT vung TNB   12-12-2011 2" xfId="4542"/>
    <cellStyle name="T_Book1_Du an khoi cong moi nam 2010_bieu tong hop" xfId="4543"/>
    <cellStyle name="T_Book1_Du an khoi cong moi nam 2010_bieu tong hop_Tong hop KH 2014" xfId="4544"/>
    <cellStyle name="T_Book1_Du an khoi cong moi nam 2010_KH TPCP vung TNB (03-1-2012)" xfId="4545"/>
    <cellStyle name="T_Book1_Du an khoi cong moi nam 2010_KH TPCP vung TNB (03-1-2012) 2" xfId="4546"/>
    <cellStyle name="T_Book1_Du an khoi cong moi nam 2010_Tong hop ra soat von ung 2011 -Chau" xfId="4547"/>
    <cellStyle name="T_Book1_Du an khoi cong moi nam 2010_Tong hop ra soat von ung 2011 -Chau_Tong hop KH 2014" xfId="4548"/>
    <cellStyle name="T_Book1_Du an khoi cong moi nam 2010_tong hop TPCP" xfId="4549"/>
    <cellStyle name="T_Book1_Du an khoi cong moi nam 2010_tong hop TPCP_Tong hop KH 2014" xfId="4550"/>
    <cellStyle name="T_Book1_Du an khoi cong moi nam 2010_Tong hop -Yte-Giao thong-Thuy loi-24-6" xfId="4551"/>
    <cellStyle name="T_Book1_Du an khoi cong moi nam 2010_Tong hop -Yte-Giao thong-Thuy loi-24-6_Tong hop KH 2014" xfId="4552"/>
    <cellStyle name="T_Book1_Du toan khao sat (bo sung 2009)" xfId="4553"/>
    <cellStyle name="T_Book1_Du toan khao sat (bo sung 2009)_Tong hop KH 2014" xfId="4554"/>
    <cellStyle name="T_Book1_giao KH 2011 ngay 10-12-2010" xfId="4555"/>
    <cellStyle name="T_Book1_giao KH 2011 ngay 10-12-2010 2" xfId="4556"/>
    <cellStyle name="T_Book1_Hang Tom goi9 9-07(Cau 12 sua)" xfId="4557"/>
    <cellStyle name="T_Book1_Hang Tom goi9 9-07(Cau 12 sua) 2" xfId="4558"/>
    <cellStyle name="T_Book1_HECO-NR78-Gui a-Vinh(15-5-07)" xfId="4559"/>
    <cellStyle name="T_Book1_HECO-NR78-Gui a-Vinh(15-5-07)_Tong hop KH 2014" xfId="4560"/>
    <cellStyle name="T_Book1_IPC No.01 ADB5 (IN)- QB04TL10" xfId="5728"/>
    <cellStyle name="T_Book1_Ket qua phan bo von nam 2008" xfId="4561"/>
    <cellStyle name="T_Book1_Ket qua phan bo von nam 2008 2" xfId="4562"/>
    <cellStyle name="T_Book1_Ket qua phan bo von nam 2008_!1 1 bao cao giao KH ve HTCMT vung TNB   12-12-2011" xfId="4563"/>
    <cellStyle name="T_Book1_Ket qua phan bo von nam 2008_!1 1 bao cao giao KH ve HTCMT vung TNB   12-12-2011 2" xfId="4564"/>
    <cellStyle name="T_Book1_Ket qua phan bo von nam 2008_KH TPCP vung TNB (03-1-2012)" xfId="4565"/>
    <cellStyle name="T_Book1_Ket qua phan bo von nam 2008_KH TPCP vung TNB (03-1-2012) 2" xfId="4566"/>
    <cellStyle name="T_Book1_KH TPCP vung TNB (03-1-2012)" xfId="4567"/>
    <cellStyle name="T_Book1_KH TPCP vung TNB (03-1-2012) 2" xfId="4568"/>
    <cellStyle name="T_Book1_KH XDCB_2008 lan 2 sua ngay 10-11" xfId="4569"/>
    <cellStyle name="T_Book1_KH XDCB_2008 lan 2 sua ngay 10-11 2" xfId="4570"/>
    <cellStyle name="T_Book1_KH XDCB_2008 lan 2 sua ngay 10-11_!1 1 bao cao giao KH ve HTCMT vung TNB   12-12-2011" xfId="4571"/>
    <cellStyle name="T_Book1_KH XDCB_2008 lan 2 sua ngay 10-11_!1 1 bao cao giao KH ve HTCMT vung TNB   12-12-2011 2" xfId="4572"/>
    <cellStyle name="T_Book1_KH XDCB_2008 lan 2 sua ngay 10-11_KH TPCP vung TNB (03-1-2012)" xfId="4573"/>
    <cellStyle name="T_Book1_KH XDCB_2008 lan 2 sua ngay 10-11_KH TPCP vung TNB (03-1-2012) 2" xfId="4574"/>
    <cellStyle name="T_Book1_KH2011_Bieu 14-21_Vung Tay Nguyen" xfId="4575"/>
    <cellStyle name="T_Book1_Khoi luong cac hang muc chi tiet-702" xfId="4576"/>
    <cellStyle name="T_Book1_Khoi luong cac hang muc chi tiet-702_Tong hop KH 2014" xfId="4577"/>
    <cellStyle name="T_Book1_Khoi luong chinh Hang Tom" xfId="4578"/>
    <cellStyle name="T_Book1_Khoi luong chinh Hang Tom 2" xfId="4579"/>
    <cellStyle name="T_Book1_kien giang 2" xfId="4580"/>
    <cellStyle name="T_Book1_kien giang 2 2" xfId="4581"/>
    <cellStyle name="T_Book1_KL NT dap nen Dot 3" xfId="4582"/>
    <cellStyle name="T_Book1_KL NT dap nen Dot 3_Tong hop KH 2014" xfId="4583"/>
    <cellStyle name="T_Book1_KL NT Dot 3" xfId="4584"/>
    <cellStyle name="T_Book1_KL NT Dot 3_Tong hop KH 2014" xfId="4585"/>
    <cellStyle name="T_Book1_KLNMD" xfId="5729"/>
    <cellStyle name="T_Book1_Luy ke von ung nam 2011 -Thoa gui ngay 12-8-2012" xfId="4586"/>
    <cellStyle name="T_Book1_Luy ke von ung nam 2011 -Thoa gui ngay 12-8-2012 2" xfId="4587"/>
    <cellStyle name="T_Book1_Luy ke von ung nam 2011 -Thoa gui ngay 12-8-2012_!1 1 bao cao giao KH ve HTCMT vung TNB   12-12-2011" xfId="4588"/>
    <cellStyle name="T_Book1_Luy ke von ung nam 2011 -Thoa gui ngay 12-8-2012_!1 1 bao cao giao KH ve HTCMT vung TNB   12-12-2011 2" xfId="4589"/>
    <cellStyle name="T_Book1_Luy ke von ung nam 2011 -Thoa gui ngay 12-8-2012_KH TPCP vung TNB (03-1-2012)" xfId="4590"/>
    <cellStyle name="T_Book1_Luy ke von ung nam 2011 -Thoa gui ngay 12-8-2012_KH TPCP vung TNB (03-1-2012) 2" xfId="4591"/>
    <cellStyle name="T_Book1_mau bieu doan giam sat 2010 (version 2)" xfId="4592"/>
    <cellStyle name="T_Book1_mau KL vach son" xfId="4593"/>
    <cellStyle name="T_Book1_mau KL vach son_Tong hop KH 2014" xfId="4594"/>
    <cellStyle name="T_Book1_Nhu cau von ung truoc 2011 Tha h Hoa + Nge An gui TW" xfId="4595"/>
    <cellStyle name="T_Book1_Nhu cau von ung truoc 2011 Tha h Hoa + Nge An gui TW 2" xfId="4596"/>
    <cellStyle name="T_Book1_Nhu cau von ung truoc 2011 Tha h Hoa + Nge An gui TW_!1 1 bao cao giao KH ve HTCMT vung TNB   12-12-2011" xfId="4597"/>
    <cellStyle name="T_Book1_Nhu cau von ung truoc 2011 Tha h Hoa + Nge An gui TW_!1 1 bao cao giao KH ve HTCMT vung TNB   12-12-2011 2" xfId="4598"/>
    <cellStyle name="T_Book1_Nhu cau von ung truoc 2011 Tha h Hoa + Nge An gui TW_Bieu4HTMT" xfId="4599"/>
    <cellStyle name="T_Book1_Nhu cau von ung truoc 2011 Tha h Hoa + Nge An gui TW_Bieu4HTMT 2" xfId="4600"/>
    <cellStyle name="T_Book1_Nhu cau von ung truoc 2011 Tha h Hoa + Nge An gui TW_Bieu4HTMT_!1 1 bao cao giao KH ve HTCMT vung TNB   12-12-2011" xfId="4601"/>
    <cellStyle name="T_Book1_Nhu cau von ung truoc 2011 Tha h Hoa + Nge An gui TW_Bieu4HTMT_!1 1 bao cao giao KH ve HTCMT vung TNB   12-12-2011 2" xfId="4602"/>
    <cellStyle name="T_Book1_Nhu cau von ung truoc 2011 Tha h Hoa + Nge An gui TW_Bieu4HTMT_KH TPCP vung TNB (03-1-2012)" xfId="4603"/>
    <cellStyle name="T_Book1_Nhu cau von ung truoc 2011 Tha h Hoa + Nge An gui TW_Bieu4HTMT_KH TPCP vung TNB (03-1-2012) 2" xfId="4604"/>
    <cellStyle name="T_Book1_Nhu cau von ung truoc 2011 Tha h Hoa + Nge An gui TW_KH TPCP vung TNB (03-1-2012)" xfId="4605"/>
    <cellStyle name="T_Book1_Nhu cau von ung truoc 2011 Tha h Hoa + Nge An gui TW_KH TPCP vung TNB (03-1-2012) 2" xfId="4606"/>
    <cellStyle name="T_Book1_Nhu cau von ung truoc 2011 Tha h Hoa + Nge An gui TW_Tong hop KH 2014" xfId="4607"/>
    <cellStyle name="T_Book1_phu luc tong ket tinh hinh TH giai doan 03-10 (ngay 30)" xfId="4608"/>
    <cellStyle name="T_Book1_phu luc tong ket tinh hinh TH giai doan 03-10 (ngay 30) 2" xfId="4609"/>
    <cellStyle name="T_Book1_phu luc tong ket tinh hinh TH giai doan 03-10 (ngay 30)_!1 1 bao cao giao KH ve HTCMT vung TNB   12-12-2011" xfId="4610"/>
    <cellStyle name="T_Book1_phu luc tong ket tinh hinh TH giai doan 03-10 (ngay 30)_!1 1 bao cao giao KH ve HTCMT vung TNB   12-12-2011 2" xfId="4611"/>
    <cellStyle name="T_Book1_phu luc tong ket tinh hinh TH giai doan 03-10 (ngay 30)_KH TPCP vung TNB (03-1-2012)" xfId="4612"/>
    <cellStyle name="T_Book1_phu luc tong ket tinh hinh TH giai doan 03-10 (ngay 30)_KH TPCP vung TNB (03-1-2012) 2" xfId="4613"/>
    <cellStyle name="T_Book1_San sat hach moi" xfId="4614"/>
    <cellStyle name="T_Book1_San sat hach moi_Tong hop KH 2014" xfId="4615"/>
    <cellStyle name="T_Book1_TH ung tren 70%-Ra soat phap ly-8-6 (dung de chuyen vao vu TH)" xfId="4616"/>
    <cellStyle name="T_Book1_TH ung tren 70%-Ra soat phap ly-8-6 (dung de chuyen vao vu TH) 2" xfId="4617"/>
    <cellStyle name="T_Book1_TH ung tren 70%-Ra soat phap ly-8-6 (dung de chuyen vao vu TH)_!1 1 bao cao giao KH ve HTCMT vung TNB   12-12-2011" xfId="4618"/>
    <cellStyle name="T_Book1_TH ung tren 70%-Ra soat phap ly-8-6 (dung de chuyen vao vu TH)_!1 1 bao cao giao KH ve HTCMT vung TNB   12-12-2011 2" xfId="4619"/>
    <cellStyle name="T_Book1_TH ung tren 70%-Ra soat phap ly-8-6 (dung de chuyen vao vu TH)_Bieu4HTMT" xfId="4620"/>
    <cellStyle name="T_Book1_TH ung tren 70%-Ra soat phap ly-8-6 (dung de chuyen vao vu TH)_Bieu4HTMT 2" xfId="4621"/>
    <cellStyle name="T_Book1_TH ung tren 70%-Ra soat phap ly-8-6 (dung de chuyen vao vu TH)_KH TPCP vung TNB (03-1-2012)" xfId="4622"/>
    <cellStyle name="T_Book1_TH ung tren 70%-Ra soat phap ly-8-6 (dung de chuyen vao vu TH)_KH TPCP vung TNB (03-1-2012) 2" xfId="4623"/>
    <cellStyle name="T_Book1_TH y kien LD_KH 2010 Ca Nuoc 22-9-2011-Gui ca Vu" xfId="4624"/>
    <cellStyle name="T_Book1_TH y kien LD_KH 2010 Ca Nuoc 22-9-2011-Gui ca Vu 2" xfId="4625"/>
    <cellStyle name="T_Book1_TH y kien LD_KH 2010 Ca Nuoc 22-9-2011-Gui ca Vu_!1 1 bao cao giao KH ve HTCMT vung TNB   12-12-2011" xfId="4626"/>
    <cellStyle name="T_Book1_TH y kien LD_KH 2010 Ca Nuoc 22-9-2011-Gui ca Vu_!1 1 bao cao giao KH ve HTCMT vung TNB   12-12-2011 2" xfId="4627"/>
    <cellStyle name="T_Book1_TH y kien LD_KH 2010 Ca Nuoc 22-9-2011-Gui ca Vu_Bieu4HTMT" xfId="4628"/>
    <cellStyle name="T_Book1_TH y kien LD_KH 2010 Ca Nuoc 22-9-2011-Gui ca Vu_Bieu4HTMT 2" xfId="4629"/>
    <cellStyle name="T_Book1_TH y kien LD_KH 2010 Ca Nuoc 22-9-2011-Gui ca Vu_KH TPCP vung TNB (03-1-2012)" xfId="4630"/>
    <cellStyle name="T_Book1_TH y kien LD_KH 2010 Ca Nuoc 22-9-2011-Gui ca Vu_KH TPCP vung TNB (03-1-2012) 2" xfId="4631"/>
    <cellStyle name="T_Book1_thanh toan cau tran (dot 7)-" xfId="5730"/>
    <cellStyle name="T_Book1_thanh toan dot 5" xfId="5731"/>
    <cellStyle name="T_Book1_thanh_toan_cau_tran_dot_12" xfId="5732"/>
    <cellStyle name="T_Book1_thanh_toandot_14" xfId="5733"/>
    <cellStyle name="T_Book1_Thiet bi" xfId="4632"/>
    <cellStyle name="T_Book1_Thiet bi 2" xfId="4633"/>
    <cellStyle name="T_Book1_Thong ke cong" xfId="4634"/>
    <cellStyle name="T_Book1_Thong ke cong_Tong hop KH 2014" xfId="4635"/>
    <cellStyle name="T_Book1_TN - Ho tro khac 2011" xfId="4636"/>
    <cellStyle name="T_Book1_TN - Ho tro khac 2011 2" xfId="4637"/>
    <cellStyle name="T_Book1_TN - Ho tro khac 2011_!1 1 bao cao giao KH ve HTCMT vung TNB   12-12-2011" xfId="4638"/>
    <cellStyle name="T_Book1_TN - Ho tro khac 2011_!1 1 bao cao giao KH ve HTCMT vung TNB   12-12-2011 2" xfId="4639"/>
    <cellStyle name="T_Book1_TN - Ho tro khac 2011_Bieu4HTMT" xfId="4640"/>
    <cellStyle name="T_Book1_TN - Ho tro khac 2011_Bieu4HTMT 2" xfId="4641"/>
    <cellStyle name="T_Book1_TN - Ho tro khac 2011_KH TPCP vung TNB (03-1-2012)" xfId="4642"/>
    <cellStyle name="T_Book1_TN - Ho tro khac 2011_KH TPCP vung TNB (03-1-2012) 2" xfId="4643"/>
    <cellStyle name="T_Book1_Tong hop 3 tinh (11_5)-TTH-QN-QT" xfId="4644"/>
    <cellStyle name="T_Book1_Tong hop 3 tinh (11_5)-TTH-QN-QT_Tong hop KH 2014" xfId="4645"/>
    <cellStyle name="T_Book1_Tong hop KH 2014" xfId="4646"/>
    <cellStyle name="T_Book1_tong hop TPCP" xfId="4647"/>
    <cellStyle name="T_Book1_ung 2011 - 11-6-Thanh hoa-Nghe an" xfId="4648"/>
    <cellStyle name="T_Book1_ung 2011 - 11-6-Thanh hoa-Nghe an_Tong hop KH 2014" xfId="4649"/>
    <cellStyle name="T_Book1_ung truoc 2011 NSTW Thanh Hoa + Nge An gui Thu 12-5" xfId="4650"/>
    <cellStyle name="T_Book1_ung truoc 2011 NSTW Thanh Hoa + Nge An gui Thu 12-5 2" xfId="4651"/>
    <cellStyle name="T_Book1_ung truoc 2011 NSTW Thanh Hoa + Nge An gui Thu 12-5_!1 1 bao cao giao KH ve HTCMT vung TNB   12-12-2011" xfId="4652"/>
    <cellStyle name="T_Book1_ung truoc 2011 NSTW Thanh Hoa + Nge An gui Thu 12-5_!1 1 bao cao giao KH ve HTCMT vung TNB   12-12-2011 2" xfId="4653"/>
    <cellStyle name="T_Book1_ung truoc 2011 NSTW Thanh Hoa + Nge An gui Thu 12-5_Bieu4HTMT" xfId="4654"/>
    <cellStyle name="T_Book1_ung truoc 2011 NSTW Thanh Hoa + Nge An gui Thu 12-5_Bieu4HTMT 2" xfId="4655"/>
    <cellStyle name="T_Book1_ung truoc 2011 NSTW Thanh Hoa + Nge An gui Thu 12-5_Bieu4HTMT_!1 1 bao cao giao KH ve HTCMT vung TNB   12-12-2011" xfId="4656"/>
    <cellStyle name="T_Book1_ung truoc 2011 NSTW Thanh Hoa + Nge An gui Thu 12-5_Bieu4HTMT_!1 1 bao cao giao KH ve HTCMT vung TNB   12-12-2011 2" xfId="4657"/>
    <cellStyle name="T_Book1_ung truoc 2011 NSTW Thanh Hoa + Nge An gui Thu 12-5_Bieu4HTMT_KH TPCP vung TNB (03-1-2012)" xfId="4658"/>
    <cellStyle name="T_Book1_ung truoc 2011 NSTW Thanh Hoa + Nge An gui Thu 12-5_Bieu4HTMT_KH TPCP vung TNB (03-1-2012) 2" xfId="4659"/>
    <cellStyle name="T_Book1_ung truoc 2011 NSTW Thanh Hoa + Nge An gui Thu 12-5_KH TPCP vung TNB (03-1-2012)" xfId="4660"/>
    <cellStyle name="T_Book1_ung truoc 2011 NSTW Thanh Hoa + Nge An gui Thu 12-5_KH TPCP vung TNB (03-1-2012) 2" xfId="4661"/>
    <cellStyle name="T_Book1_ung truoc 2011 NSTW Thanh Hoa + Nge An gui Thu 12-5_Tong hop KH 2014" xfId="4662"/>
    <cellStyle name="T_Book1_ÿÿÿÿÿ" xfId="4663"/>
    <cellStyle name="T_Book1_ÿÿÿÿÿ 2" xfId="4664"/>
    <cellStyle name="T_Cac bao cao TB  Milk-Yomilk-co Ke- CK 1-Vinh Thang" xfId="5734"/>
    <cellStyle name="T_CDKT" xfId="4665"/>
    <cellStyle name="T_CDKT_Bang Gia" xfId="5735"/>
    <cellStyle name="T_CDKT_Bang Gia_thanh toan cau tran (dot 7)-" xfId="5736"/>
    <cellStyle name="T_CDKT_Bang Gia_thanh_toan_cau_tran_dot_12" xfId="5737"/>
    <cellStyle name="T_CDKT_Bang Gia_thanh_toandot_14" xfId="5738"/>
    <cellStyle name="T_CDKT_Book1" xfId="5739"/>
    <cellStyle name="T_CDKT_KLNMD" xfId="5740"/>
    <cellStyle name="T_CDKT_thanh toan cau tran (dot 7)-" xfId="5741"/>
    <cellStyle name="T_CDKT_thanh_toan_cau_tran_dot_12" xfId="5742"/>
    <cellStyle name="T_CDKT_thanh_toandot_14" xfId="5743"/>
    <cellStyle name="T_CDKT_Tong hop KH 2014" xfId="4666"/>
    <cellStyle name="T_cham diem Milk chu ky2-ANH MINH" xfId="5744"/>
    <cellStyle name="T_cham trung bay ck 1 m.Bac milk co ke 2" xfId="5745"/>
    <cellStyle name="T_cham trung bay yao smart milk ck 2 mien Bac" xfId="5746"/>
    <cellStyle name="T_Chuan bi dau tu nam 2008" xfId="4667"/>
    <cellStyle name="T_Chuan bi dau tu nam 2008 2" xfId="4668"/>
    <cellStyle name="T_Chuan bi dau tu nam 2008_!1 1 bao cao giao KH ve HTCMT vung TNB   12-12-2011" xfId="4669"/>
    <cellStyle name="T_Chuan bi dau tu nam 2008_!1 1 bao cao giao KH ve HTCMT vung TNB   12-12-2011 2" xfId="4670"/>
    <cellStyle name="T_Chuan bi dau tu nam 2008_bieu tong hop" xfId="4671"/>
    <cellStyle name="T_Chuan bi dau tu nam 2008_KH TPCP vung TNB (03-1-2012)" xfId="4672"/>
    <cellStyle name="T_Chuan bi dau tu nam 2008_KH TPCP vung TNB (03-1-2012) 2" xfId="4673"/>
    <cellStyle name="T_Chuan bi dau tu nam 2008_Tong hop KH 2014" xfId="4674"/>
    <cellStyle name="T_Chuan bi dau tu nam 2008_Tong hop ra soat von ung 2011 -Chau" xfId="4675"/>
    <cellStyle name="T_Chuan bi dau tu nam 2008_tong hop TPCP" xfId="4676"/>
    <cellStyle name="T_Chuan bi dau tu nam 2008_Tong hop -Yte-Giao thong-Thuy loi-24-6" xfId="4677"/>
    <cellStyle name="T_Copy of Bao cao  XDCB 7 thang nam 2008_So KH&amp;DT SUA" xfId="4678"/>
    <cellStyle name="T_Copy of Bao cao  XDCB 7 thang nam 2008_So KH&amp;DT SUA 2" xfId="4679"/>
    <cellStyle name="T_Copy of Bao cao  XDCB 7 thang nam 2008_So KH&amp;DT SUA_!1 1 bao cao giao KH ve HTCMT vung TNB   12-12-2011" xfId="4680"/>
    <cellStyle name="T_Copy of Bao cao  XDCB 7 thang nam 2008_So KH&amp;DT SUA_!1 1 bao cao giao KH ve HTCMT vung TNB   12-12-2011 2" xfId="4681"/>
    <cellStyle name="T_Copy of Bao cao  XDCB 7 thang nam 2008_So KH&amp;DT SUA_bieu tong hop" xfId="4682"/>
    <cellStyle name="T_Copy of Bao cao  XDCB 7 thang nam 2008_So KH&amp;DT SUA_KH TPCP vung TNB (03-1-2012)" xfId="4683"/>
    <cellStyle name="T_Copy of Bao cao  XDCB 7 thang nam 2008_So KH&amp;DT SUA_KH TPCP vung TNB (03-1-2012) 2" xfId="4684"/>
    <cellStyle name="T_Copy of Bao cao  XDCB 7 thang nam 2008_So KH&amp;DT SUA_Tong hop KH 2014" xfId="4685"/>
    <cellStyle name="T_Copy of Bao cao  XDCB 7 thang nam 2008_So KH&amp;DT SUA_Tong hop ra soat von ung 2011 -Chau" xfId="4686"/>
    <cellStyle name="T_Copy of Bao cao  XDCB 7 thang nam 2008_So KH&amp;DT SUA_tong hop TPCP" xfId="4687"/>
    <cellStyle name="T_Copy of Bao cao  XDCB 7 thang nam 2008_So KH&amp;DT SUA_Tong hop -Yte-Giao thong-Thuy loi-24-6" xfId="4688"/>
    <cellStyle name="T_Copy of KS Du an dau tu" xfId="4689"/>
    <cellStyle name="T_Copy of KS Du an dau tu_Tong hop KH 2014" xfId="4690"/>
    <cellStyle name="T_Cost for DD (summary)" xfId="4691"/>
    <cellStyle name="T_Cost for DD (summary)_Tong hop KH 2014" xfId="4692"/>
    <cellStyle name="T_CPK" xfId="4693"/>
    <cellStyle name="T_CPK 2" xfId="4694"/>
    <cellStyle name="T_CPK_!1 1 bao cao giao KH ve HTCMT vung TNB   12-12-2011" xfId="4695"/>
    <cellStyle name="T_CPK_!1 1 bao cao giao KH ve HTCMT vung TNB   12-12-2011 2" xfId="4696"/>
    <cellStyle name="T_CPK_Bieu4HTMT" xfId="4697"/>
    <cellStyle name="T_CPK_Bieu4HTMT 2" xfId="4698"/>
    <cellStyle name="T_CPK_Bieu4HTMT_!1 1 bao cao giao KH ve HTCMT vung TNB   12-12-2011" xfId="4699"/>
    <cellStyle name="T_CPK_Bieu4HTMT_!1 1 bao cao giao KH ve HTCMT vung TNB   12-12-2011 2" xfId="4700"/>
    <cellStyle name="T_CPK_Bieu4HTMT_KH TPCP vung TNB (03-1-2012)" xfId="4701"/>
    <cellStyle name="T_CPK_Bieu4HTMT_KH TPCP vung TNB (03-1-2012) 2" xfId="4702"/>
    <cellStyle name="T_CPK_KH TPCP vung TNB (03-1-2012)" xfId="4703"/>
    <cellStyle name="T_CPK_KH TPCP vung TNB (03-1-2012) 2" xfId="4704"/>
    <cellStyle name="T_CPK_Tong hop KH 2014" xfId="4705"/>
    <cellStyle name="T_CTMTQG 2008" xfId="4706"/>
    <cellStyle name="T_CTMTQG 2008 2" xfId="4707"/>
    <cellStyle name="T_CTMTQG 2008_!1 1 bao cao giao KH ve HTCMT vung TNB   12-12-2011" xfId="4708"/>
    <cellStyle name="T_CTMTQG 2008_!1 1 bao cao giao KH ve HTCMT vung TNB   12-12-2011 2" xfId="4709"/>
    <cellStyle name="T_CTMTQG 2008_Bieu mau danh muc du an thuoc CTMTQG nam 2008" xfId="4710"/>
    <cellStyle name="T_CTMTQG 2008_Bieu mau danh muc du an thuoc CTMTQG nam 2008 2" xfId="4711"/>
    <cellStyle name="T_CTMTQG 2008_Bieu mau danh muc du an thuoc CTMTQG nam 2008_!1 1 bao cao giao KH ve HTCMT vung TNB   12-12-2011" xfId="4712"/>
    <cellStyle name="T_CTMTQG 2008_Bieu mau danh muc du an thuoc CTMTQG nam 2008_!1 1 bao cao giao KH ve HTCMT vung TNB   12-12-2011 2" xfId="4713"/>
    <cellStyle name="T_CTMTQG 2008_Bieu mau danh muc du an thuoc CTMTQG nam 2008_KH TPCP vung TNB (03-1-2012)" xfId="4714"/>
    <cellStyle name="T_CTMTQG 2008_Bieu mau danh muc du an thuoc CTMTQG nam 2008_KH TPCP vung TNB (03-1-2012) 2" xfId="4715"/>
    <cellStyle name="T_CTMTQG 2008_Bieu mau danh muc du an thuoc CTMTQG nam 2008_Tong hop KH 2014" xfId="4716"/>
    <cellStyle name="T_CTMTQG 2008_Hi-Tong hop KQ phan bo KH nam 08- LD fong giao 15-11-08" xfId="4717"/>
    <cellStyle name="T_CTMTQG 2008_Hi-Tong hop KQ phan bo KH nam 08- LD fong giao 15-11-08 2" xfId="4718"/>
    <cellStyle name="T_CTMTQG 2008_Hi-Tong hop KQ phan bo KH nam 08- LD fong giao 15-11-08_!1 1 bao cao giao KH ve HTCMT vung TNB   12-12-2011" xfId="4719"/>
    <cellStyle name="T_CTMTQG 2008_Hi-Tong hop KQ phan bo KH nam 08- LD fong giao 15-11-08_!1 1 bao cao giao KH ve HTCMT vung TNB   12-12-2011 2" xfId="4720"/>
    <cellStyle name="T_CTMTQG 2008_Hi-Tong hop KQ phan bo KH nam 08- LD fong giao 15-11-08_KH TPCP vung TNB (03-1-2012)" xfId="4721"/>
    <cellStyle name="T_CTMTQG 2008_Hi-Tong hop KQ phan bo KH nam 08- LD fong giao 15-11-08_KH TPCP vung TNB (03-1-2012) 2" xfId="4722"/>
    <cellStyle name="T_CTMTQG 2008_Hi-Tong hop KQ phan bo KH nam 08- LD fong giao 15-11-08_Tong hop KH 2014" xfId="4723"/>
    <cellStyle name="T_CTMTQG 2008_Ket qua thuc hien nam 2008" xfId="4724"/>
    <cellStyle name="T_CTMTQG 2008_Ket qua thuc hien nam 2008 2" xfId="4725"/>
    <cellStyle name="T_CTMTQG 2008_Ket qua thuc hien nam 2008_!1 1 bao cao giao KH ve HTCMT vung TNB   12-12-2011" xfId="4726"/>
    <cellStyle name="T_CTMTQG 2008_Ket qua thuc hien nam 2008_!1 1 bao cao giao KH ve HTCMT vung TNB   12-12-2011 2" xfId="4727"/>
    <cellStyle name="T_CTMTQG 2008_Ket qua thuc hien nam 2008_KH TPCP vung TNB (03-1-2012)" xfId="4728"/>
    <cellStyle name="T_CTMTQG 2008_Ket qua thuc hien nam 2008_KH TPCP vung TNB (03-1-2012) 2" xfId="4729"/>
    <cellStyle name="T_CTMTQG 2008_Ket qua thuc hien nam 2008_Tong hop KH 2014" xfId="4730"/>
    <cellStyle name="T_CTMTQG 2008_KH TPCP vung TNB (03-1-2012)" xfId="4731"/>
    <cellStyle name="T_CTMTQG 2008_KH TPCP vung TNB (03-1-2012) 2" xfId="4732"/>
    <cellStyle name="T_CTMTQG 2008_KH XDCB_2008 lan 1" xfId="4733"/>
    <cellStyle name="T_CTMTQG 2008_KH XDCB_2008 lan 1 2" xfId="4734"/>
    <cellStyle name="T_CTMTQG 2008_KH XDCB_2008 lan 1 sua ngay 27-10" xfId="4735"/>
    <cellStyle name="T_CTMTQG 2008_KH XDCB_2008 lan 1 sua ngay 27-10 2" xfId="4736"/>
    <cellStyle name="T_CTMTQG 2008_KH XDCB_2008 lan 1 sua ngay 27-10_!1 1 bao cao giao KH ve HTCMT vung TNB   12-12-2011" xfId="4737"/>
    <cellStyle name="T_CTMTQG 2008_KH XDCB_2008 lan 1 sua ngay 27-10_!1 1 bao cao giao KH ve HTCMT vung TNB   12-12-2011 2" xfId="4738"/>
    <cellStyle name="T_CTMTQG 2008_KH XDCB_2008 lan 1 sua ngay 27-10_KH TPCP vung TNB (03-1-2012)" xfId="4739"/>
    <cellStyle name="T_CTMTQG 2008_KH XDCB_2008 lan 1 sua ngay 27-10_KH TPCP vung TNB (03-1-2012) 2" xfId="4740"/>
    <cellStyle name="T_CTMTQG 2008_KH XDCB_2008 lan 1 sua ngay 27-10_Tong hop KH 2014" xfId="4741"/>
    <cellStyle name="T_CTMTQG 2008_KH XDCB_2008 lan 1_!1 1 bao cao giao KH ve HTCMT vung TNB   12-12-2011" xfId="4742"/>
    <cellStyle name="T_CTMTQG 2008_KH XDCB_2008 lan 1_!1 1 bao cao giao KH ve HTCMT vung TNB   12-12-2011 2" xfId="4743"/>
    <cellStyle name="T_CTMTQG 2008_KH XDCB_2008 lan 1_KH TPCP vung TNB (03-1-2012)" xfId="4744"/>
    <cellStyle name="T_CTMTQG 2008_KH XDCB_2008 lan 1_KH TPCP vung TNB (03-1-2012) 2" xfId="4745"/>
    <cellStyle name="T_CTMTQG 2008_KH XDCB_2008 lan 1_Tong hop KH 2014" xfId="4746"/>
    <cellStyle name="T_CTMTQG 2008_KH XDCB_2008 lan 2 sua ngay 10-11" xfId="4747"/>
    <cellStyle name="T_CTMTQG 2008_KH XDCB_2008 lan 2 sua ngay 10-11 2" xfId="4748"/>
    <cellStyle name="T_CTMTQG 2008_KH XDCB_2008 lan 2 sua ngay 10-11_!1 1 bao cao giao KH ve HTCMT vung TNB   12-12-2011" xfId="4749"/>
    <cellStyle name="T_CTMTQG 2008_KH XDCB_2008 lan 2 sua ngay 10-11_!1 1 bao cao giao KH ve HTCMT vung TNB   12-12-2011 2" xfId="4750"/>
    <cellStyle name="T_CTMTQG 2008_KH XDCB_2008 lan 2 sua ngay 10-11_KH TPCP vung TNB (03-1-2012)" xfId="4751"/>
    <cellStyle name="T_CTMTQG 2008_KH XDCB_2008 lan 2 sua ngay 10-11_KH TPCP vung TNB (03-1-2012) 2" xfId="4752"/>
    <cellStyle name="T_CTMTQG 2008_KH XDCB_2008 lan 2 sua ngay 10-11_Tong hop KH 2014" xfId="4753"/>
    <cellStyle name="T_CTMTQG 2008_Tong hop KH 2014" xfId="4754"/>
    <cellStyle name="T_CVDS km 663+273 duyet" xfId="5747"/>
    <cellStyle name="T_CVDSvaDB km 652+852" xfId="5748"/>
    <cellStyle name="T_danh muc chuan bi dau tu 2011 ngay 07-6-2011" xfId="4755"/>
    <cellStyle name="T_danh muc chuan bi dau tu 2011 ngay 07-6-2011 2" xfId="4756"/>
    <cellStyle name="T_danh muc chuan bi dau tu 2011 ngay 07-6-2011_!1 1 bao cao giao KH ve HTCMT vung TNB   12-12-2011" xfId="4757"/>
    <cellStyle name="T_danh muc chuan bi dau tu 2011 ngay 07-6-2011_!1 1 bao cao giao KH ve HTCMT vung TNB   12-12-2011 2" xfId="4758"/>
    <cellStyle name="T_danh muc chuan bi dau tu 2011 ngay 07-6-2011_KH TPCP vung TNB (03-1-2012)" xfId="4759"/>
    <cellStyle name="T_danh muc chuan bi dau tu 2011 ngay 07-6-2011_KH TPCP vung TNB (03-1-2012) 2" xfId="4760"/>
    <cellStyle name="T_Danh muc pbo nguon von XSKT, XDCB nam 2009 chuyen qua nam 2010" xfId="4761"/>
    <cellStyle name="T_Danh muc pbo nguon von XSKT, XDCB nam 2009 chuyen qua nam 2010 2" xfId="4762"/>
    <cellStyle name="T_Danh muc pbo nguon von XSKT, XDCB nam 2009 chuyen qua nam 2010_!1 1 bao cao giao KH ve HTCMT vung TNB   12-12-2011" xfId="4763"/>
    <cellStyle name="T_Danh muc pbo nguon von XSKT, XDCB nam 2009 chuyen qua nam 2010_!1 1 bao cao giao KH ve HTCMT vung TNB   12-12-2011 2" xfId="4764"/>
    <cellStyle name="T_Danh muc pbo nguon von XSKT, XDCB nam 2009 chuyen qua nam 2010_KH TPCP vung TNB (03-1-2012)" xfId="4765"/>
    <cellStyle name="T_Danh muc pbo nguon von XSKT, XDCB nam 2009 chuyen qua nam 2010_KH TPCP vung TNB (03-1-2012) 2" xfId="4766"/>
    <cellStyle name="T_danh sach chua nop bcao trung bay sua chua  tinh den 1-3-06" xfId="5749"/>
    <cellStyle name="T_Danh sach KH TB MilkYomilk Yao  Smart chu ky 2-Vinh Thang" xfId="5750"/>
    <cellStyle name="T_Danh sach KH trung bay MilkYomilk co ke chu ky 2-Vinh Thang" xfId="5751"/>
    <cellStyle name="T_denbu" xfId="5752"/>
    <cellStyle name="T_dieu chinh KH 2011 ngay 26-5-2011111" xfId="4767"/>
    <cellStyle name="T_dieu chinh KH 2011 ngay 26-5-2011111 2" xfId="4768"/>
    <cellStyle name="T_dieu chinh KH 2011 ngay 26-5-2011111_!1 1 bao cao giao KH ve HTCMT vung TNB   12-12-2011" xfId="4769"/>
    <cellStyle name="T_dieu chinh KH 2011 ngay 26-5-2011111_!1 1 bao cao giao KH ve HTCMT vung TNB   12-12-2011 2" xfId="4770"/>
    <cellStyle name="T_dieu chinh KH 2011 ngay 26-5-2011111_KH TPCP vung TNB (03-1-2012)" xfId="4771"/>
    <cellStyle name="T_dieu chinh KH 2011 ngay 26-5-2011111_KH TPCP vung TNB (03-1-2012) 2" xfId="4772"/>
    <cellStyle name="T_DK 2014-2015 final" xfId="4773"/>
    <cellStyle name="T_DK 2014-2015 final_05-12  KH trung han 2016-2020 - Liem Thinh edited" xfId="4774"/>
    <cellStyle name="T_DK 2014-2015 final_Copy of 05-12  KH trung han 2016-2020 - Liem Thinh edited (1)" xfId="4775"/>
    <cellStyle name="T_DK 2014-2015 new" xfId="4776"/>
    <cellStyle name="T_DK 2014-2015 new_05-12  KH trung han 2016-2020 - Liem Thinh edited" xfId="4777"/>
    <cellStyle name="T_DK 2014-2015 new_Copy of 05-12  KH trung han 2016-2020 - Liem Thinh edited (1)" xfId="4778"/>
    <cellStyle name="T_DK KH CBDT 2014 11-11-2013" xfId="4779"/>
    <cellStyle name="T_DK KH CBDT 2014 11-11-2013(1)" xfId="4780"/>
    <cellStyle name="T_DK KH CBDT 2014 11-11-2013(1)_05-12  KH trung han 2016-2020 - Liem Thinh edited" xfId="4781"/>
    <cellStyle name="T_DK KH CBDT 2014 11-11-2013(1)_Copy of 05-12  KH trung han 2016-2020 - Liem Thinh edited (1)" xfId="4782"/>
    <cellStyle name="T_DK KH CBDT 2014 11-11-2013_05-12  KH trung han 2016-2020 - Liem Thinh edited" xfId="4783"/>
    <cellStyle name="T_DK KH CBDT 2014 11-11-2013_Copy of 05-12  KH trung han 2016-2020 - Liem Thinh edited (1)" xfId="4784"/>
    <cellStyle name="T_DS KCH PHAN BO VON NSDP NAM 2010" xfId="4785"/>
    <cellStyle name="T_DS KCH PHAN BO VON NSDP NAM 2010 2" xfId="4786"/>
    <cellStyle name="T_DS KCH PHAN BO VON NSDP NAM 2010_!1 1 bao cao giao KH ve HTCMT vung TNB   12-12-2011" xfId="4787"/>
    <cellStyle name="T_DS KCH PHAN BO VON NSDP NAM 2010_!1 1 bao cao giao KH ve HTCMT vung TNB   12-12-2011 2" xfId="4788"/>
    <cellStyle name="T_DS KCH PHAN BO VON NSDP NAM 2010_KH TPCP vung TNB (03-1-2012)" xfId="4789"/>
    <cellStyle name="T_DS KCH PHAN BO VON NSDP NAM 2010_KH TPCP vung TNB (03-1-2012) 2" xfId="4790"/>
    <cellStyle name="T_DSACH MILK YO MILK CK 2 M.BAC" xfId="5753"/>
    <cellStyle name="T_DSKH Tbay Milk , Yomilk CK 2 Vu Thi Hanh" xfId="5754"/>
    <cellStyle name="T_DT533C" xfId="5755"/>
    <cellStyle name="T_DT972000" xfId="4791"/>
    <cellStyle name="T_DTDuong dong tien -sua tham tra 2009 - luong 650" xfId="4792"/>
    <cellStyle name="T_DTDuong dong tien -sua tham tra 2009 - luong 650_Tong hop KH 2014" xfId="4793"/>
    <cellStyle name="T_dtTL598G1." xfId="4794"/>
    <cellStyle name="T_dtTL598G1._Tong hop KH 2014" xfId="4795"/>
    <cellStyle name="T_Du an khoi cong moi nam 2010" xfId="4796"/>
    <cellStyle name="T_Du an khoi cong moi nam 2010 2" xfId="4797"/>
    <cellStyle name="T_Du an khoi cong moi nam 2010_!1 1 bao cao giao KH ve HTCMT vung TNB   12-12-2011" xfId="4798"/>
    <cellStyle name="T_Du an khoi cong moi nam 2010_!1 1 bao cao giao KH ve HTCMT vung TNB   12-12-2011 2" xfId="4799"/>
    <cellStyle name="T_Du an khoi cong moi nam 2010_bieu tong hop" xfId="4800"/>
    <cellStyle name="T_Du an khoi cong moi nam 2010_bieu tong hop_Tong hop KH 2014" xfId="4801"/>
    <cellStyle name="T_Du an khoi cong moi nam 2010_KH TPCP vung TNB (03-1-2012)" xfId="4802"/>
    <cellStyle name="T_Du an khoi cong moi nam 2010_KH TPCP vung TNB (03-1-2012) 2" xfId="4803"/>
    <cellStyle name="T_Du an khoi cong moi nam 2010_Tong hop ra soat von ung 2011 -Chau" xfId="4804"/>
    <cellStyle name="T_Du an khoi cong moi nam 2010_Tong hop ra soat von ung 2011 -Chau_Tong hop KH 2014" xfId="4805"/>
    <cellStyle name="T_Du an khoi cong moi nam 2010_tong hop TPCP" xfId="4806"/>
    <cellStyle name="T_Du an khoi cong moi nam 2010_tong hop TPCP_Tong hop KH 2014" xfId="4807"/>
    <cellStyle name="T_Du an khoi cong moi nam 2010_Tong hop -Yte-Giao thong-Thuy loi-24-6" xfId="4808"/>
    <cellStyle name="T_Du an khoi cong moi nam 2010_Tong hop -Yte-Giao thong-Thuy loi-24-6_Tong hop KH 2014" xfId="4809"/>
    <cellStyle name="T_DU AN TKQH VA CHUAN BI DAU TU NAM 2007 sua ngay 9-11" xfId="4810"/>
    <cellStyle name="T_DU AN TKQH VA CHUAN BI DAU TU NAM 2007 sua ngay 9-11 2" xfId="4811"/>
    <cellStyle name="T_DU AN TKQH VA CHUAN BI DAU TU NAM 2007 sua ngay 9-11_!1 1 bao cao giao KH ve HTCMT vung TNB   12-12-2011" xfId="4812"/>
    <cellStyle name="T_DU AN TKQH VA CHUAN BI DAU TU NAM 2007 sua ngay 9-11_!1 1 bao cao giao KH ve HTCMT vung TNB   12-12-2011 2" xfId="4813"/>
    <cellStyle name="T_DU AN TKQH VA CHUAN BI DAU TU NAM 2007 sua ngay 9-11_Bieu mau danh muc du an thuoc CTMTQG nam 2008" xfId="4814"/>
    <cellStyle name="T_DU AN TKQH VA CHUAN BI DAU TU NAM 2007 sua ngay 9-11_Bieu mau danh muc du an thuoc CTMTQG nam 2008 2" xfId="4815"/>
    <cellStyle name="T_DU AN TKQH VA CHUAN BI DAU TU NAM 2007 sua ngay 9-11_Bieu mau danh muc du an thuoc CTMTQG nam 2008_!1 1 bao cao giao KH ve HTCMT vung TNB   12-12-2011" xfId="4816"/>
    <cellStyle name="T_DU AN TKQH VA CHUAN BI DAU TU NAM 2007 sua ngay 9-11_Bieu mau danh muc du an thuoc CTMTQG nam 2008_!1 1 bao cao giao KH ve HTCMT vung TNB   12-12-2011 2" xfId="4817"/>
    <cellStyle name="T_DU AN TKQH VA CHUAN BI DAU TU NAM 2007 sua ngay 9-11_Bieu mau danh muc du an thuoc CTMTQG nam 2008_bieu tong hop" xfId="4818"/>
    <cellStyle name="T_DU AN TKQH VA CHUAN BI DAU TU NAM 2007 sua ngay 9-11_Bieu mau danh muc du an thuoc CTMTQG nam 2008_bieu tong hop_Tong hop KH 2014" xfId="4819"/>
    <cellStyle name="T_DU AN TKQH VA CHUAN BI DAU TU NAM 2007 sua ngay 9-11_Bieu mau danh muc du an thuoc CTMTQG nam 2008_KH TPCP vung TNB (03-1-2012)" xfId="4820"/>
    <cellStyle name="T_DU AN TKQH VA CHUAN BI DAU TU NAM 2007 sua ngay 9-11_Bieu mau danh muc du an thuoc CTMTQG nam 2008_KH TPCP vung TNB (03-1-2012) 2" xfId="4821"/>
    <cellStyle name="T_DU AN TKQH VA CHUAN BI DAU TU NAM 2007 sua ngay 9-11_Bieu mau danh muc du an thuoc CTMTQG nam 2008_Tong hop ra soat von ung 2011 -Chau" xfId="4822"/>
    <cellStyle name="T_DU AN TKQH VA CHUAN BI DAU TU NAM 2007 sua ngay 9-11_Bieu mau danh muc du an thuoc CTMTQG nam 2008_Tong hop ra soat von ung 2011 -Chau_Tong hop KH 2014" xfId="4823"/>
    <cellStyle name="T_DU AN TKQH VA CHUAN BI DAU TU NAM 2007 sua ngay 9-11_Bieu mau danh muc du an thuoc CTMTQG nam 2008_tong hop TPCP" xfId="4824"/>
    <cellStyle name="T_DU AN TKQH VA CHUAN BI DAU TU NAM 2007 sua ngay 9-11_Bieu mau danh muc du an thuoc CTMTQG nam 2008_tong hop TPCP_Tong hop KH 2014" xfId="4825"/>
    <cellStyle name="T_DU AN TKQH VA CHUAN BI DAU TU NAM 2007 sua ngay 9-11_Bieu mau danh muc du an thuoc CTMTQG nam 2008_Tong hop -Yte-Giao thong-Thuy loi-24-6" xfId="4826"/>
    <cellStyle name="T_DU AN TKQH VA CHUAN BI DAU TU NAM 2007 sua ngay 9-11_Bieu mau danh muc du an thuoc CTMTQG nam 2008_Tong hop -Yte-Giao thong-Thuy loi-24-6_Tong hop KH 2014" xfId="4827"/>
    <cellStyle name="T_DU AN TKQH VA CHUAN BI DAU TU NAM 2007 sua ngay 9-11_Du an khoi cong moi nam 2010" xfId="4828"/>
    <cellStyle name="T_DU AN TKQH VA CHUAN BI DAU TU NAM 2007 sua ngay 9-11_Du an khoi cong moi nam 2010 2" xfId="4829"/>
    <cellStyle name="T_DU AN TKQH VA CHUAN BI DAU TU NAM 2007 sua ngay 9-11_Du an khoi cong moi nam 2010_!1 1 bao cao giao KH ve HTCMT vung TNB   12-12-2011" xfId="4830"/>
    <cellStyle name="T_DU AN TKQH VA CHUAN BI DAU TU NAM 2007 sua ngay 9-11_Du an khoi cong moi nam 2010_!1 1 bao cao giao KH ve HTCMT vung TNB   12-12-2011 2" xfId="4831"/>
    <cellStyle name="T_DU AN TKQH VA CHUAN BI DAU TU NAM 2007 sua ngay 9-11_Du an khoi cong moi nam 2010_bieu tong hop" xfId="4832"/>
    <cellStyle name="T_DU AN TKQH VA CHUAN BI DAU TU NAM 2007 sua ngay 9-11_Du an khoi cong moi nam 2010_bieu tong hop_Tong hop KH 2014" xfId="4833"/>
    <cellStyle name="T_DU AN TKQH VA CHUAN BI DAU TU NAM 2007 sua ngay 9-11_Du an khoi cong moi nam 2010_KH TPCP vung TNB (03-1-2012)" xfId="4834"/>
    <cellStyle name="T_DU AN TKQH VA CHUAN BI DAU TU NAM 2007 sua ngay 9-11_Du an khoi cong moi nam 2010_KH TPCP vung TNB (03-1-2012) 2" xfId="4835"/>
    <cellStyle name="T_DU AN TKQH VA CHUAN BI DAU TU NAM 2007 sua ngay 9-11_Du an khoi cong moi nam 2010_Tong hop ra soat von ung 2011 -Chau" xfId="4836"/>
    <cellStyle name="T_DU AN TKQH VA CHUAN BI DAU TU NAM 2007 sua ngay 9-11_Du an khoi cong moi nam 2010_Tong hop ra soat von ung 2011 -Chau_Tong hop KH 2014" xfId="4837"/>
    <cellStyle name="T_DU AN TKQH VA CHUAN BI DAU TU NAM 2007 sua ngay 9-11_Du an khoi cong moi nam 2010_tong hop TPCP" xfId="4838"/>
    <cellStyle name="T_DU AN TKQH VA CHUAN BI DAU TU NAM 2007 sua ngay 9-11_Du an khoi cong moi nam 2010_tong hop TPCP_Tong hop KH 2014" xfId="4839"/>
    <cellStyle name="T_DU AN TKQH VA CHUAN BI DAU TU NAM 2007 sua ngay 9-11_Du an khoi cong moi nam 2010_Tong hop -Yte-Giao thong-Thuy loi-24-6" xfId="4840"/>
    <cellStyle name="T_DU AN TKQH VA CHUAN BI DAU TU NAM 2007 sua ngay 9-11_Du an khoi cong moi nam 2010_Tong hop -Yte-Giao thong-Thuy loi-24-6_Tong hop KH 2014" xfId="4841"/>
    <cellStyle name="T_DU AN TKQH VA CHUAN BI DAU TU NAM 2007 sua ngay 9-11_Ket qua phan bo von nam 2008" xfId="4842"/>
    <cellStyle name="T_DU AN TKQH VA CHUAN BI DAU TU NAM 2007 sua ngay 9-11_Ket qua phan bo von nam 2008 2" xfId="4843"/>
    <cellStyle name="T_DU AN TKQH VA CHUAN BI DAU TU NAM 2007 sua ngay 9-11_Ket qua phan bo von nam 2008_!1 1 bao cao giao KH ve HTCMT vung TNB   12-12-2011" xfId="4844"/>
    <cellStyle name="T_DU AN TKQH VA CHUAN BI DAU TU NAM 2007 sua ngay 9-11_Ket qua phan bo von nam 2008_!1 1 bao cao giao KH ve HTCMT vung TNB   12-12-2011 2" xfId="4845"/>
    <cellStyle name="T_DU AN TKQH VA CHUAN BI DAU TU NAM 2007 sua ngay 9-11_Ket qua phan bo von nam 2008_KH TPCP vung TNB (03-1-2012)" xfId="4846"/>
    <cellStyle name="T_DU AN TKQH VA CHUAN BI DAU TU NAM 2007 sua ngay 9-11_Ket qua phan bo von nam 2008_KH TPCP vung TNB (03-1-2012) 2" xfId="4847"/>
    <cellStyle name="T_DU AN TKQH VA CHUAN BI DAU TU NAM 2007 sua ngay 9-11_KH TPCP vung TNB (03-1-2012)" xfId="4848"/>
    <cellStyle name="T_DU AN TKQH VA CHUAN BI DAU TU NAM 2007 sua ngay 9-11_KH TPCP vung TNB (03-1-2012) 2" xfId="4849"/>
    <cellStyle name="T_DU AN TKQH VA CHUAN BI DAU TU NAM 2007 sua ngay 9-11_KH XDCB_2008 lan 2 sua ngay 10-11" xfId="4850"/>
    <cellStyle name="T_DU AN TKQH VA CHUAN BI DAU TU NAM 2007 sua ngay 9-11_KH XDCB_2008 lan 2 sua ngay 10-11 2" xfId="4851"/>
    <cellStyle name="T_DU AN TKQH VA CHUAN BI DAU TU NAM 2007 sua ngay 9-11_KH XDCB_2008 lan 2 sua ngay 10-11_!1 1 bao cao giao KH ve HTCMT vung TNB   12-12-2011" xfId="4852"/>
    <cellStyle name="T_DU AN TKQH VA CHUAN BI DAU TU NAM 2007 sua ngay 9-11_KH XDCB_2008 lan 2 sua ngay 10-11_!1 1 bao cao giao KH ve HTCMT vung TNB   12-12-2011 2" xfId="4853"/>
    <cellStyle name="T_DU AN TKQH VA CHUAN BI DAU TU NAM 2007 sua ngay 9-11_KH XDCB_2008 lan 2 sua ngay 10-11_KH TPCP vung TNB (03-1-2012)" xfId="4854"/>
    <cellStyle name="T_DU AN TKQH VA CHUAN BI DAU TU NAM 2007 sua ngay 9-11_KH XDCB_2008 lan 2 sua ngay 10-11_KH TPCP vung TNB (03-1-2012) 2" xfId="4855"/>
    <cellStyle name="T_Du lieu 1" xfId="5756"/>
    <cellStyle name="T_du toan dieu chinh  20-8-2006" xfId="4856"/>
    <cellStyle name="T_du toan dieu chinh  20-8-2006 2" xfId="4857"/>
    <cellStyle name="T_du toan dieu chinh  20-8-2006_!1 1 bao cao giao KH ve HTCMT vung TNB   12-12-2011" xfId="4858"/>
    <cellStyle name="T_du toan dieu chinh  20-8-2006_!1 1 bao cao giao KH ve HTCMT vung TNB   12-12-2011 2" xfId="4859"/>
    <cellStyle name="T_du toan dieu chinh  20-8-2006_Bieu4HTMT" xfId="4860"/>
    <cellStyle name="T_du toan dieu chinh  20-8-2006_Bieu4HTMT 2" xfId="4861"/>
    <cellStyle name="T_du toan dieu chinh  20-8-2006_Bieu4HTMT_!1 1 bao cao giao KH ve HTCMT vung TNB   12-12-2011" xfId="4862"/>
    <cellStyle name="T_du toan dieu chinh  20-8-2006_Bieu4HTMT_!1 1 bao cao giao KH ve HTCMT vung TNB   12-12-2011 2" xfId="4863"/>
    <cellStyle name="T_du toan dieu chinh  20-8-2006_Bieu4HTMT_KH TPCP vung TNB (03-1-2012)" xfId="4864"/>
    <cellStyle name="T_du toan dieu chinh  20-8-2006_Bieu4HTMT_KH TPCP vung TNB (03-1-2012) 2" xfId="4865"/>
    <cellStyle name="T_du toan dieu chinh  20-8-2006_KH TPCP vung TNB (03-1-2012)" xfId="4866"/>
    <cellStyle name="T_du toan dieu chinh  20-8-2006_KH TPCP vung TNB (03-1-2012) 2" xfId="4867"/>
    <cellStyle name="T_du toan dieu chinh  20-8-2006_Tong hop KH 2014" xfId="4868"/>
    <cellStyle name="T_Du toan khao sat (bo sung 2009)" xfId="4869"/>
    <cellStyle name="T_Du toan khao sat (bo sung 2009)_Tong hop KH 2014" xfId="4870"/>
    <cellStyle name="T_form ton kho CK 2 tuan 8" xfId="5757"/>
    <cellStyle name="T_giao KH 2011 ngay 10-12-2010" xfId="4871"/>
    <cellStyle name="T_giao KH 2011 ngay 10-12-2010 2" xfId="4872"/>
    <cellStyle name="T_giao KH 2011 ngay 10-12-2010_!1 1 bao cao giao KH ve HTCMT vung TNB   12-12-2011" xfId="4873"/>
    <cellStyle name="T_giao KH 2011 ngay 10-12-2010_!1 1 bao cao giao KH ve HTCMT vung TNB   12-12-2011 2" xfId="4874"/>
    <cellStyle name="T_giao KH 2011 ngay 10-12-2010_KH TPCP vung TNB (03-1-2012)" xfId="4875"/>
    <cellStyle name="T_giao KH 2011 ngay 10-12-2010_KH TPCP vung TNB (03-1-2012) 2" xfId="4876"/>
    <cellStyle name="T_Ht-PTq1-03" xfId="4877"/>
    <cellStyle name="T_Ht-PTq1-03 2" xfId="4878"/>
    <cellStyle name="T_Ht-PTq1-03_!1 1 bao cao giao KH ve HTCMT vung TNB   12-12-2011" xfId="4879"/>
    <cellStyle name="T_Ht-PTq1-03_!1 1 bao cao giao KH ve HTCMT vung TNB   12-12-2011 2" xfId="4880"/>
    <cellStyle name="T_Ht-PTq1-03_kien giang 2" xfId="4881"/>
    <cellStyle name="T_Ht-PTq1-03_kien giang 2 2" xfId="4882"/>
    <cellStyle name="T_IPC No.01 ADB5 (IN)- QB04TL10" xfId="5758"/>
    <cellStyle name="T_Ke hoach KTXH  nam 2009_PKT thang 11 nam 2008" xfId="4883"/>
    <cellStyle name="T_Ke hoach KTXH  nam 2009_PKT thang 11 nam 2008 2" xfId="4884"/>
    <cellStyle name="T_Ke hoach KTXH  nam 2009_PKT thang 11 nam 2008_!1 1 bao cao giao KH ve HTCMT vung TNB   12-12-2011" xfId="4885"/>
    <cellStyle name="T_Ke hoach KTXH  nam 2009_PKT thang 11 nam 2008_!1 1 bao cao giao KH ve HTCMT vung TNB   12-12-2011 2" xfId="4886"/>
    <cellStyle name="T_Ke hoach KTXH  nam 2009_PKT thang 11 nam 2008_bieu tong hop" xfId="4887"/>
    <cellStyle name="T_Ke hoach KTXH  nam 2009_PKT thang 11 nam 2008_KH TPCP vung TNB (03-1-2012)" xfId="4888"/>
    <cellStyle name="T_Ke hoach KTXH  nam 2009_PKT thang 11 nam 2008_KH TPCP vung TNB (03-1-2012) 2" xfId="4889"/>
    <cellStyle name="T_Ke hoach KTXH  nam 2009_PKT thang 11 nam 2008_Tong hop KH 2014" xfId="4890"/>
    <cellStyle name="T_Ke hoach KTXH  nam 2009_PKT thang 11 nam 2008_Tong hop ra soat von ung 2011 -Chau" xfId="4891"/>
    <cellStyle name="T_Ke hoach KTXH  nam 2009_PKT thang 11 nam 2008_tong hop TPCP" xfId="4892"/>
    <cellStyle name="T_Ke hoach KTXH  nam 2009_PKT thang 11 nam 2008_Tong hop -Yte-Giao thong-Thuy loi-24-6" xfId="4893"/>
    <cellStyle name="T_Ket qua dau thau" xfId="4894"/>
    <cellStyle name="T_Ket qua dau thau 2" xfId="4895"/>
    <cellStyle name="T_Ket qua dau thau_!1 1 bao cao giao KH ve HTCMT vung TNB   12-12-2011" xfId="4896"/>
    <cellStyle name="T_Ket qua dau thau_!1 1 bao cao giao KH ve HTCMT vung TNB   12-12-2011 2" xfId="4897"/>
    <cellStyle name="T_Ket qua dau thau_bieu tong hop" xfId="4898"/>
    <cellStyle name="T_Ket qua dau thau_KH TPCP vung TNB (03-1-2012)" xfId="4899"/>
    <cellStyle name="T_Ket qua dau thau_KH TPCP vung TNB (03-1-2012) 2" xfId="4900"/>
    <cellStyle name="T_Ket qua dau thau_Tong hop KH 2014" xfId="4901"/>
    <cellStyle name="T_Ket qua dau thau_Tong hop ra soat von ung 2011 -Chau" xfId="4902"/>
    <cellStyle name="T_Ket qua dau thau_tong hop TPCP" xfId="4903"/>
    <cellStyle name="T_Ket qua dau thau_Tong hop -Yte-Giao thong-Thuy loi-24-6" xfId="4904"/>
    <cellStyle name="T_Ket qua phan bo von nam 2008" xfId="4905"/>
    <cellStyle name="T_Ket qua phan bo von nam 2008 2" xfId="4906"/>
    <cellStyle name="T_Ket qua phan bo von nam 2008_!1 1 bao cao giao KH ve HTCMT vung TNB   12-12-2011" xfId="4907"/>
    <cellStyle name="T_Ket qua phan bo von nam 2008_!1 1 bao cao giao KH ve HTCMT vung TNB   12-12-2011 2" xfId="4908"/>
    <cellStyle name="T_Ket qua phan bo von nam 2008_KH TPCP vung TNB (03-1-2012)" xfId="4909"/>
    <cellStyle name="T_Ket qua phan bo von nam 2008_KH TPCP vung TNB (03-1-2012) 2" xfId="4910"/>
    <cellStyle name="T_Ket qua phan bo von nam 2008_Tong hop KH 2014" xfId="4911"/>
    <cellStyle name="T_KH 2011-2015" xfId="4912"/>
    <cellStyle name="T_KH TPCP vung TNB (03-1-2012)" xfId="4913"/>
    <cellStyle name="T_KH TPCP vung TNB (03-1-2012) 2" xfId="4914"/>
    <cellStyle name="T_KH XDCB_2008 lan 2 sua ngay 10-11" xfId="4915"/>
    <cellStyle name="T_KH XDCB_2008 lan 2 sua ngay 10-11 2" xfId="4916"/>
    <cellStyle name="T_KH XDCB_2008 lan 2 sua ngay 10-11_!1 1 bao cao giao KH ve HTCMT vung TNB   12-12-2011" xfId="4917"/>
    <cellStyle name="T_KH XDCB_2008 lan 2 sua ngay 10-11_!1 1 bao cao giao KH ve HTCMT vung TNB   12-12-2011 2" xfId="4918"/>
    <cellStyle name="T_KH XDCB_2008 lan 2 sua ngay 10-11_KH TPCP vung TNB (03-1-2012)" xfId="4919"/>
    <cellStyle name="T_KH XDCB_2008 lan 2 sua ngay 10-11_KH TPCP vung TNB (03-1-2012) 2" xfId="4920"/>
    <cellStyle name="T_KH XDCB_2008 lan 2 sua ngay 10-11_Tong hop KH 2014" xfId="4921"/>
    <cellStyle name="T_Khao satD1" xfId="4922"/>
    <cellStyle name="T_Khao satD1_Book1" xfId="5759"/>
    <cellStyle name="T_Khoi luong cac hang muc chi tiet-702" xfId="4923"/>
    <cellStyle name="T_Khoi luong cac hang muc chi tiet-702_Tong hop KH 2014" xfId="4924"/>
    <cellStyle name="T_Kiem ke thuc hien den 30-9-2007" xfId="5760"/>
    <cellStyle name="T_Kiem ke thuc hien den 30-9-2007 (SX lan can)" xfId="5761"/>
    <cellStyle name="T_kien giang 2" xfId="4925"/>
    <cellStyle name="T_kien giang 2 2" xfId="4926"/>
    <cellStyle name="T_KL NT dap nen Dot 3" xfId="4927"/>
    <cellStyle name="T_KL NT Dot 3" xfId="4928"/>
    <cellStyle name="T_Kl VL ranh" xfId="4929"/>
    <cellStyle name="T_Kl VL ranh_Tong hop KH 2014" xfId="4930"/>
    <cellStyle name="T_KLC5,4MC0" xfId="5762"/>
    <cellStyle name="T_KLNMD" xfId="5763"/>
    <cellStyle name="T_KLNMD1" xfId="4931"/>
    <cellStyle name="T_KLNMD1_Tong hop KH 2014" xfId="4932"/>
    <cellStyle name="T_LuuNgay25-06-2006ANH CUONG T 5" xfId="5764"/>
    <cellStyle name="T_mau bieu doan giam sat 2010 (version 2)" xfId="4933"/>
    <cellStyle name="T_mau bieu doan giam sat 2010 (version 2)_Tong hop KH 2014" xfId="4934"/>
    <cellStyle name="T_mau KL vach son" xfId="4935"/>
    <cellStyle name="T_mau KL vach son_Tong hop KH 2014" xfId="4936"/>
    <cellStyle name="T_Me_Tri_6_07" xfId="4937"/>
    <cellStyle name="T_Me_Tri_6_07 2" xfId="4938"/>
    <cellStyle name="T_Me_Tri_6_07_!1 1 bao cao giao KH ve HTCMT vung TNB   12-12-2011" xfId="4939"/>
    <cellStyle name="T_Me_Tri_6_07_!1 1 bao cao giao KH ve HTCMT vung TNB   12-12-2011 2" xfId="4940"/>
    <cellStyle name="T_Me_Tri_6_07_Bieu4HTMT" xfId="4941"/>
    <cellStyle name="T_Me_Tri_6_07_Bieu4HTMT 2" xfId="4942"/>
    <cellStyle name="T_Me_Tri_6_07_Bieu4HTMT_!1 1 bao cao giao KH ve HTCMT vung TNB   12-12-2011" xfId="4943"/>
    <cellStyle name="T_Me_Tri_6_07_Bieu4HTMT_!1 1 bao cao giao KH ve HTCMT vung TNB   12-12-2011 2" xfId="4944"/>
    <cellStyle name="T_Me_Tri_6_07_Bieu4HTMT_KH TPCP vung TNB (03-1-2012)" xfId="4945"/>
    <cellStyle name="T_Me_Tri_6_07_Bieu4HTMT_KH TPCP vung TNB (03-1-2012) 2" xfId="4946"/>
    <cellStyle name="T_Me_Tri_6_07_KH TPCP vung TNB (03-1-2012)" xfId="4947"/>
    <cellStyle name="T_Me_Tri_6_07_KH TPCP vung TNB (03-1-2012) 2" xfId="4948"/>
    <cellStyle name="T_Me_Tri_6_07_Tong hop KH 2014" xfId="4949"/>
    <cellStyle name="T_N2 thay dat (N1-1)" xfId="4950"/>
    <cellStyle name="T_N2 thay dat (N1-1) 2" xfId="4951"/>
    <cellStyle name="T_N2 thay dat (N1-1)_!1 1 bao cao giao KH ve HTCMT vung TNB   12-12-2011" xfId="4952"/>
    <cellStyle name="T_N2 thay dat (N1-1)_!1 1 bao cao giao KH ve HTCMT vung TNB   12-12-2011 2" xfId="4953"/>
    <cellStyle name="T_N2 thay dat (N1-1)_Bieu4HTMT" xfId="4954"/>
    <cellStyle name="T_N2 thay dat (N1-1)_Bieu4HTMT 2" xfId="4955"/>
    <cellStyle name="T_N2 thay dat (N1-1)_Bieu4HTMT_!1 1 bao cao giao KH ve HTCMT vung TNB   12-12-2011" xfId="4956"/>
    <cellStyle name="T_N2 thay dat (N1-1)_Bieu4HTMT_!1 1 bao cao giao KH ve HTCMT vung TNB   12-12-2011 2" xfId="4957"/>
    <cellStyle name="T_N2 thay dat (N1-1)_Bieu4HTMT_KH TPCP vung TNB (03-1-2012)" xfId="4958"/>
    <cellStyle name="T_N2 thay dat (N1-1)_Bieu4HTMT_KH TPCP vung TNB (03-1-2012) 2" xfId="4959"/>
    <cellStyle name="T_N2 thay dat (N1-1)_KH TPCP vung TNB (03-1-2012)" xfId="4960"/>
    <cellStyle name="T_N2 thay dat (N1-1)_KH TPCP vung TNB (03-1-2012) 2" xfId="4961"/>
    <cellStyle name="T_N2 thay dat (N1-1)_Tong hop KH 2014" xfId="4962"/>
    <cellStyle name="T_NGHIEM THU DOT 1" xfId="5765"/>
    <cellStyle name="T_NPP Khanh Vinh Thai Nguyen - BC KTTB_CTrinh_TB__20_loc__Milk_Yomilk_CK1" xfId="5766"/>
    <cellStyle name="T_NS Xa(Phuong) TT Hue (05f)" xfId="5767"/>
    <cellStyle name="T_Phu bieu 04 04a 04b" xfId="5768"/>
    <cellStyle name="T_Phu bieu KHKT_ STC" xfId="5769"/>
    <cellStyle name="T_Phuong an can doi nam 2008" xfId="4963"/>
    <cellStyle name="T_Phuong an can doi nam 2008 2" xfId="4964"/>
    <cellStyle name="T_Phuong an can doi nam 2008_!1 1 bao cao giao KH ve HTCMT vung TNB   12-12-2011" xfId="4965"/>
    <cellStyle name="T_Phuong an can doi nam 2008_!1 1 bao cao giao KH ve HTCMT vung TNB   12-12-2011 2" xfId="4966"/>
    <cellStyle name="T_Phuong an can doi nam 2008_bieu tong hop" xfId="4967"/>
    <cellStyle name="T_Phuong an can doi nam 2008_KH TPCP vung TNB (03-1-2012)" xfId="4968"/>
    <cellStyle name="T_Phuong an can doi nam 2008_KH TPCP vung TNB (03-1-2012) 2" xfId="4969"/>
    <cellStyle name="T_Phuong an can doi nam 2008_Tong hop KH 2014" xfId="4970"/>
    <cellStyle name="T_Phuong an can doi nam 2008_Tong hop ra soat von ung 2011 -Chau" xfId="4971"/>
    <cellStyle name="T_Phuong an can doi nam 2008_tong hop TPCP" xfId="4972"/>
    <cellStyle name="T_Phuong an can doi nam 2008_Tong hop -Yte-Giao thong-Thuy loi-24-6" xfId="4973"/>
    <cellStyle name="T_San sat hach moi" xfId="4974"/>
    <cellStyle name="T_San sat hach moi_Tong hop KH 2014" xfId="4975"/>
    <cellStyle name="T_Seagame(BTL)" xfId="4976"/>
    <cellStyle name="T_Seagame(BTL) 2" xfId="4977"/>
    <cellStyle name="T_Sheet1" xfId="5770"/>
    <cellStyle name="T_Sheet1_Book1" xfId="5771"/>
    <cellStyle name="T_So GTVT" xfId="4978"/>
    <cellStyle name="T_So GTVT 2" xfId="4979"/>
    <cellStyle name="T_So GTVT_!1 1 bao cao giao KH ve HTCMT vung TNB   12-12-2011" xfId="4980"/>
    <cellStyle name="T_So GTVT_!1 1 bao cao giao KH ve HTCMT vung TNB   12-12-2011 2" xfId="4981"/>
    <cellStyle name="T_So GTVT_bieu tong hop" xfId="4982"/>
    <cellStyle name="T_So GTVT_bieu tong hop_Tong hop KH 2014" xfId="4983"/>
    <cellStyle name="T_So GTVT_KH TPCP vung TNB (03-1-2012)" xfId="4984"/>
    <cellStyle name="T_So GTVT_KH TPCP vung TNB (03-1-2012) 2" xfId="4985"/>
    <cellStyle name="T_So GTVT_Tong hop ra soat von ung 2011 -Chau" xfId="4986"/>
    <cellStyle name="T_So GTVT_Tong hop ra soat von ung 2011 -Chau_Tong hop KH 2014" xfId="4987"/>
    <cellStyle name="T_So GTVT_tong hop TPCP" xfId="4988"/>
    <cellStyle name="T_So GTVT_tong hop TPCP_Tong hop KH 2014" xfId="4989"/>
    <cellStyle name="T_So GTVT_Tong hop -Yte-Giao thong-Thuy loi-24-6" xfId="4990"/>
    <cellStyle name="T_So GTVT_Tong hop -Yte-Giao thong-Thuy loi-24-6_Tong hop KH 2014" xfId="4991"/>
    <cellStyle name="T_SS BVTC cau va cong tuyen Le Chan" xfId="4992"/>
    <cellStyle name="T_SS BVTC cau va cong tuyen Le Chan_Tong hop KH 2014" xfId="4993"/>
    <cellStyle name="T_sua chua cham trung bay  mien Bac" xfId="5772"/>
    <cellStyle name="T_tai co cau dau tu (tong hop)1" xfId="4994"/>
    <cellStyle name="T_TDT + duong(8-5-07)" xfId="4995"/>
    <cellStyle name="T_TDT + duong(8-5-07) 2" xfId="4996"/>
    <cellStyle name="T_TDT + duong(8-5-07)_!1 1 bao cao giao KH ve HTCMT vung TNB   12-12-2011" xfId="4997"/>
    <cellStyle name="T_TDT + duong(8-5-07)_!1 1 bao cao giao KH ve HTCMT vung TNB   12-12-2011 2" xfId="4998"/>
    <cellStyle name="T_TDT + duong(8-5-07)_Bieu4HTMT" xfId="4999"/>
    <cellStyle name="T_TDT + duong(8-5-07)_Bieu4HTMT 2" xfId="5000"/>
    <cellStyle name="T_TDT + duong(8-5-07)_Bieu4HTMT_!1 1 bao cao giao KH ve HTCMT vung TNB   12-12-2011" xfId="5001"/>
    <cellStyle name="T_TDT + duong(8-5-07)_Bieu4HTMT_!1 1 bao cao giao KH ve HTCMT vung TNB   12-12-2011 2" xfId="5002"/>
    <cellStyle name="T_TDT + duong(8-5-07)_Bieu4HTMT_KH TPCP vung TNB (03-1-2012)" xfId="5003"/>
    <cellStyle name="T_TDT + duong(8-5-07)_Bieu4HTMT_KH TPCP vung TNB (03-1-2012) 2" xfId="5004"/>
    <cellStyle name="T_TDT + duong(8-5-07)_KH TPCP vung TNB (03-1-2012)" xfId="5005"/>
    <cellStyle name="T_TDT + duong(8-5-07)_KH TPCP vung TNB (03-1-2012) 2" xfId="5006"/>
    <cellStyle name="T_tham_tra_du_toan" xfId="5007"/>
    <cellStyle name="T_tham_tra_du_toan 2" xfId="5008"/>
    <cellStyle name="T_tham_tra_du_toan_!1 1 bao cao giao KH ve HTCMT vung TNB   12-12-2011" xfId="5009"/>
    <cellStyle name="T_tham_tra_du_toan_!1 1 bao cao giao KH ve HTCMT vung TNB   12-12-2011 2" xfId="5010"/>
    <cellStyle name="T_tham_tra_du_toan_Bieu4HTMT" xfId="5011"/>
    <cellStyle name="T_tham_tra_du_toan_Bieu4HTMT 2" xfId="5012"/>
    <cellStyle name="T_tham_tra_du_toan_Bieu4HTMT_!1 1 bao cao giao KH ve HTCMT vung TNB   12-12-2011" xfId="5013"/>
    <cellStyle name="T_tham_tra_du_toan_Bieu4HTMT_!1 1 bao cao giao KH ve HTCMT vung TNB   12-12-2011 2" xfId="5014"/>
    <cellStyle name="T_tham_tra_du_toan_Bieu4HTMT_KH TPCP vung TNB (03-1-2012)" xfId="5015"/>
    <cellStyle name="T_tham_tra_du_toan_Bieu4HTMT_KH TPCP vung TNB (03-1-2012) 2" xfId="5016"/>
    <cellStyle name="T_tham_tra_du_toan_KH TPCP vung TNB (03-1-2012)" xfId="5017"/>
    <cellStyle name="T_tham_tra_du_toan_KH TPCP vung TNB (03-1-2012) 2" xfId="5018"/>
    <cellStyle name="T_tham_tra_du_toan_Tong hop KH 2014" xfId="5019"/>
    <cellStyle name="T_thanh toan cau KC (dot6)" xfId="5773"/>
    <cellStyle name="T_thanh toan cau tran (dot 5)-" xfId="5774"/>
    <cellStyle name="T_thanh toan cau tran (dot 5)-_thanh toan cau tran (dot 7)-" xfId="5775"/>
    <cellStyle name="T_thanh toan cau tran (dot 5)-_thanh_toan_cau_tran_dot_12" xfId="5776"/>
    <cellStyle name="T_thanh toan cau tran (dot 5)-_thanh_toandot_14" xfId="5777"/>
    <cellStyle name="T_thanh toan cau tran (dot 7)-" xfId="5778"/>
    <cellStyle name="T_thanh_toan_cau_tran_dot_12" xfId="5779"/>
    <cellStyle name="T_thanh_toandot_14" xfId="5780"/>
    <cellStyle name="T_Thiet bi" xfId="5020"/>
    <cellStyle name="T_Thiet bi 2" xfId="5021"/>
    <cellStyle name="T_Thiet bi_!1 1 bao cao giao KH ve HTCMT vung TNB   12-12-2011" xfId="5022"/>
    <cellStyle name="T_Thiet bi_!1 1 bao cao giao KH ve HTCMT vung TNB   12-12-2011 2" xfId="5023"/>
    <cellStyle name="T_Thiet bi_Bieu4HTMT" xfId="5024"/>
    <cellStyle name="T_Thiet bi_Bieu4HTMT 2" xfId="5025"/>
    <cellStyle name="T_Thiet bi_Bieu4HTMT_!1 1 bao cao giao KH ve HTCMT vung TNB   12-12-2011" xfId="5026"/>
    <cellStyle name="T_Thiet bi_Bieu4HTMT_!1 1 bao cao giao KH ve HTCMT vung TNB   12-12-2011 2" xfId="5027"/>
    <cellStyle name="T_Thiet bi_Bieu4HTMT_KH TPCP vung TNB (03-1-2012)" xfId="5028"/>
    <cellStyle name="T_Thiet bi_Bieu4HTMT_KH TPCP vung TNB (03-1-2012) 2" xfId="5029"/>
    <cellStyle name="T_Thiet bi_KH TPCP vung TNB (03-1-2012)" xfId="5030"/>
    <cellStyle name="T_Thiet bi_KH TPCP vung TNB (03-1-2012) 2" xfId="5031"/>
    <cellStyle name="T_Thiet bi_Tong hop KH 2014" xfId="5032"/>
    <cellStyle name="T_THKL 1303" xfId="5033"/>
    <cellStyle name="T_THKL 1303_Tong hop KH 2014" xfId="5034"/>
    <cellStyle name="T_Thong ke" xfId="5035"/>
    <cellStyle name="T_Thong ke cong" xfId="5036"/>
    <cellStyle name="T_Thong ke cong_Tong hop KH 2014" xfId="5037"/>
    <cellStyle name="T_thong ke giao dan sinh" xfId="5038"/>
    <cellStyle name="T_thong ke giao dan sinh_Tong hop KH 2014" xfId="5039"/>
    <cellStyle name="T_Thong ke_Bang Gia" xfId="5781"/>
    <cellStyle name="T_Thong ke_Book1" xfId="5782"/>
    <cellStyle name="T_Thong ke_KLNMD" xfId="5783"/>
    <cellStyle name="T_Thong ke_Tong hop KH 2014" xfId="5040"/>
    <cellStyle name="T_tien2004" xfId="5041"/>
    <cellStyle name="T_tien2004_Bang Gia" xfId="5784"/>
    <cellStyle name="T_tien2004_Book1" xfId="5785"/>
    <cellStyle name="T_tien2004_KLNMD" xfId="5786"/>
    <cellStyle name="T_tien2004_Tong hop KH 2014" xfId="5042"/>
    <cellStyle name="T_TK_HT" xfId="5043"/>
    <cellStyle name="T_TK_HT 2" xfId="5044"/>
    <cellStyle name="T_TKE-ChoDon-sua" xfId="5045"/>
    <cellStyle name="T_TKE-ChoDon-sua_Tong hop KH 2014" xfId="5046"/>
    <cellStyle name="T_Tong hop 3 tinh (11_5)-TTH-QN-QT" xfId="5047"/>
    <cellStyle name="T_Tong hop 3 tinh (11_5)-TTH-QN-QT_Tong hop KH 2014" xfId="5048"/>
    <cellStyle name="T_Tong hop KH 2011" xfId="5049"/>
    <cellStyle name="T_Tong hop khoi luong Dot 3" xfId="5050"/>
    <cellStyle name="T_Tong hop khoi luong Dot 3_Tong hop KH 2014" xfId="5051"/>
    <cellStyle name="T_tong hop TPCP" xfId="5052"/>
    <cellStyle name="T_tong hop TPCP_Tong hop KH 2014" xfId="5053"/>
    <cellStyle name="T_Van Ban 2007" xfId="5054"/>
    <cellStyle name="T_Van Ban 2007_15_10_2013 BC nhu cau von doi ung ODA (2014-2016) ngay 15102013 Sua" xfId="5055"/>
    <cellStyle name="T_Van Ban 2007_bao cao phan bo KHDT 2011(final)" xfId="5056"/>
    <cellStyle name="T_Van Ban 2007_bao cao phan bo KHDT 2011(final)_BC nhu cau von doi ung ODA nganh NN (BKH)" xfId="5057"/>
    <cellStyle name="T_Van Ban 2007_bao cao phan bo KHDT 2011(final)_BC Tai co cau (bieu TH)" xfId="5058"/>
    <cellStyle name="T_Van Ban 2007_bao cao phan bo KHDT 2011(final)_DK 2014-2015 final" xfId="5059"/>
    <cellStyle name="T_Van Ban 2007_bao cao phan bo KHDT 2011(final)_DK 2014-2015 new" xfId="5060"/>
    <cellStyle name="T_Van Ban 2007_bao cao phan bo KHDT 2011(final)_DK KH CBDT 2014 11-11-2013" xfId="5061"/>
    <cellStyle name="T_Van Ban 2007_bao cao phan bo KHDT 2011(final)_DK KH CBDT 2014 11-11-2013(1)" xfId="5062"/>
    <cellStyle name="T_Van Ban 2007_bao cao phan bo KHDT 2011(final)_KH 2011-2015" xfId="5063"/>
    <cellStyle name="T_Van Ban 2007_bao cao phan bo KHDT 2011(final)_tai co cau dau tu (tong hop)1" xfId="5064"/>
    <cellStyle name="T_Van Ban 2007_BC nhu cau von doi ung ODA nganh NN (BKH)" xfId="5065"/>
    <cellStyle name="T_Van Ban 2007_BC nhu cau von doi ung ODA nganh NN (BKH)_05-12  KH trung han 2016-2020 - Liem Thinh edited" xfId="5066"/>
    <cellStyle name="T_Van Ban 2007_BC nhu cau von doi ung ODA nganh NN (BKH)_Copy of 05-12  KH trung han 2016-2020 - Liem Thinh edited (1)" xfId="5067"/>
    <cellStyle name="T_Van Ban 2007_BC Tai co cau (bieu TH)" xfId="5068"/>
    <cellStyle name="T_Van Ban 2007_BC Tai co cau (bieu TH)_05-12  KH trung han 2016-2020 - Liem Thinh edited" xfId="5069"/>
    <cellStyle name="T_Van Ban 2007_BC Tai co cau (bieu TH)_Copy of 05-12  KH trung han 2016-2020 - Liem Thinh edited (1)" xfId="5070"/>
    <cellStyle name="T_Van Ban 2007_DK 2014-2015 final" xfId="5071"/>
    <cellStyle name="T_Van Ban 2007_DK 2014-2015 final_05-12  KH trung han 2016-2020 - Liem Thinh edited" xfId="5072"/>
    <cellStyle name="T_Van Ban 2007_DK 2014-2015 final_Copy of 05-12  KH trung han 2016-2020 - Liem Thinh edited (1)" xfId="5073"/>
    <cellStyle name="T_Van Ban 2007_DK 2014-2015 new" xfId="5074"/>
    <cellStyle name="T_Van Ban 2007_DK 2014-2015 new_05-12  KH trung han 2016-2020 - Liem Thinh edited" xfId="5075"/>
    <cellStyle name="T_Van Ban 2007_DK 2014-2015 new_Copy of 05-12  KH trung han 2016-2020 - Liem Thinh edited (1)" xfId="5076"/>
    <cellStyle name="T_Van Ban 2007_DK KH CBDT 2014 11-11-2013" xfId="5077"/>
    <cellStyle name="T_Van Ban 2007_DK KH CBDT 2014 11-11-2013(1)" xfId="5078"/>
    <cellStyle name="T_Van Ban 2007_DK KH CBDT 2014 11-11-2013(1)_05-12  KH trung han 2016-2020 - Liem Thinh edited" xfId="5079"/>
    <cellStyle name="T_Van Ban 2007_DK KH CBDT 2014 11-11-2013(1)_Copy of 05-12  KH trung han 2016-2020 - Liem Thinh edited (1)" xfId="5080"/>
    <cellStyle name="T_Van Ban 2007_DK KH CBDT 2014 11-11-2013_05-12  KH trung han 2016-2020 - Liem Thinh edited" xfId="5081"/>
    <cellStyle name="T_Van Ban 2007_DK KH CBDT 2014 11-11-2013_Copy of 05-12  KH trung han 2016-2020 - Liem Thinh edited (1)" xfId="5082"/>
    <cellStyle name="T_Van Ban 2008" xfId="5083"/>
    <cellStyle name="T_Van Ban 2008_15_10_2013 BC nhu cau von doi ung ODA (2014-2016) ngay 15102013 Sua" xfId="5084"/>
    <cellStyle name="T_Van Ban 2008_bao cao phan bo KHDT 2011(final)" xfId="5085"/>
    <cellStyle name="T_Van Ban 2008_bao cao phan bo KHDT 2011(final)_BC nhu cau von doi ung ODA nganh NN (BKH)" xfId="5086"/>
    <cellStyle name="T_Van Ban 2008_bao cao phan bo KHDT 2011(final)_BC Tai co cau (bieu TH)" xfId="5087"/>
    <cellStyle name="T_Van Ban 2008_bao cao phan bo KHDT 2011(final)_DK 2014-2015 final" xfId="5088"/>
    <cellStyle name="T_Van Ban 2008_bao cao phan bo KHDT 2011(final)_DK 2014-2015 new" xfId="5089"/>
    <cellStyle name="T_Van Ban 2008_bao cao phan bo KHDT 2011(final)_DK KH CBDT 2014 11-11-2013" xfId="5090"/>
    <cellStyle name="T_Van Ban 2008_bao cao phan bo KHDT 2011(final)_DK KH CBDT 2014 11-11-2013(1)" xfId="5091"/>
    <cellStyle name="T_Van Ban 2008_bao cao phan bo KHDT 2011(final)_KH 2011-2015" xfId="5092"/>
    <cellStyle name="T_Van Ban 2008_bao cao phan bo KHDT 2011(final)_tai co cau dau tu (tong hop)1" xfId="5093"/>
    <cellStyle name="T_Van Ban 2008_BC nhu cau von doi ung ODA nganh NN (BKH)" xfId="5094"/>
    <cellStyle name="T_Van Ban 2008_BC nhu cau von doi ung ODA nganh NN (BKH)_05-12  KH trung han 2016-2020 - Liem Thinh edited" xfId="5095"/>
    <cellStyle name="T_Van Ban 2008_BC nhu cau von doi ung ODA nganh NN (BKH)_Copy of 05-12  KH trung han 2016-2020 - Liem Thinh edited (1)" xfId="5096"/>
    <cellStyle name="T_Van Ban 2008_BC Tai co cau (bieu TH)" xfId="5097"/>
    <cellStyle name="T_Van Ban 2008_BC Tai co cau (bieu TH)_05-12  KH trung han 2016-2020 - Liem Thinh edited" xfId="5098"/>
    <cellStyle name="T_Van Ban 2008_BC Tai co cau (bieu TH)_Copy of 05-12  KH trung han 2016-2020 - Liem Thinh edited (1)" xfId="5099"/>
    <cellStyle name="T_Van Ban 2008_DK 2014-2015 final" xfId="5100"/>
    <cellStyle name="T_Van Ban 2008_DK 2014-2015 final_05-12  KH trung han 2016-2020 - Liem Thinh edited" xfId="5101"/>
    <cellStyle name="T_Van Ban 2008_DK 2014-2015 final_Copy of 05-12  KH trung han 2016-2020 - Liem Thinh edited (1)" xfId="5102"/>
    <cellStyle name="T_Van Ban 2008_DK 2014-2015 new" xfId="5103"/>
    <cellStyle name="T_Van Ban 2008_DK 2014-2015 new_05-12  KH trung han 2016-2020 - Liem Thinh edited" xfId="5104"/>
    <cellStyle name="T_Van Ban 2008_DK 2014-2015 new_Copy of 05-12  KH trung han 2016-2020 - Liem Thinh edited (1)" xfId="5105"/>
    <cellStyle name="T_Van Ban 2008_DK KH CBDT 2014 11-11-2013" xfId="5106"/>
    <cellStyle name="T_Van Ban 2008_DK KH CBDT 2014 11-11-2013(1)" xfId="5107"/>
    <cellStyle name="T_Van Ban 2008_DK KH CBDT 2014 11-11-2013(1)_05-12  KH trung han 2016-2020 - Liem Thinh edited" xfId="5108"/>
    <cellStyle name="T_Van Ban 2008_DK KH CBDT 2014 11-11-2013(1)_Copy of 05-12  KH trung han 2016-2020 - Liem Thinh edited (1)" xfId="5109"/>
    <cellStyle name="T_Van Ban 2008_DK KH CBDT 2014 11-11-2013_05-12  KH trung han 2016-2020 - Liem Thinh edited" xfId="5110"/>
    <cellStyle name="T_Van Ban 2008_DK KH CBDT 2014 11-11-2013_Copy of 05-12  KH trung han 2016-2020 - Liem Thinh edited (1)" xfId="5111"/>
    <cellStyle name="T_Vay vốn" xfId="5112"/>
    <cellStyle name="T_Worksheet in D: ... Hoan thien 5goi theo KL cu 28-06 4.Cong 5goi Coc 33-Km1+490.13 Cong coc 33-km1+490.13" xfId="5113"/>
    <cellStyle name="T_Worksheet in D: ... Hoan thien 5goi theo KL cu 28-06 4.Cong 5goi Coc 33-Km1+490.13 Cong coc 33-km1+490.13_Tong hop KH 2014" xfId="5114"/>
    <cellStyle name="T_XDCB thang 12.2010" xfId="5115"/>
    <cellStyle name="T_XDCB thang 12.2010 2" xfId="5116"/>
    <cellStyle name="T_XDCB thang 12.2010_!1 1 bao cao giao KH ve HTCMT vung TNB   12-12-2011" xfId="5117"/>
    <cellStyle name="T_XDCB thang 12.2010_!1 1 bao cao giao KH ve HTCMT vung TNB   12-12-2011 2" xfId="5118"/>
    <cellStyle name="T_XDCB thang 12.2010_KH TPCP vung TNB (03-1-2012)" xfId="5119"/>
    <cellStyle name="T_XDCB thang 12.2010_KH TPCP vung TNB (03-1-2012) 2" xfId="5120"/>
    <cellStyle name="T_ÿÿÿÿÿ" xfId="5121"/>
    <cellStyle name="T_ÿÿÿÿÿ 2" xfId="5122"/>
    <cellStyle name="T_ÿÿÿÿÿ_!1 1 bao cao giao KH ve HTCMT vung TNB   12-12-2011" xfId="5123"/>
    <cellStyle name="T_ÿÿÿÿÿ_!1 1 bao cao giao KH ve HTCMT vung TNB   12-12-2011 2" xfId="5124"/>
    <cellStyle name="T_ÿÿÿÿÿ_Bieu mau cong trinh khoi cong moi 3-4" xfId="5125"/>
    <cellStyle name="T_ÿÿÿÿÿ_Bieu mau cong trinh khoi cong moi 3-4 2" xfId="5126"/>
    <cellStyle name="T_ÿÿÿÿÿ_Bieu mau cong trinh khoi cong moi 3-4_!1 1 bao cao giao KH ve HTCMT vung TNB   12-12-2011" xfId="5127"/>
    <cellStyle name="T_ÿÿÿÿÿ_Bieu mau cong trinh khoi cong moi 3-4_!1 1 bao cao giao KH ve HTCMT vung TNB   12-12-2011 2" xfId="5128"/>
    <cellStyle name="T_ÿÿÿÿÿ_Bieu mau cong trinh khoi cong moi 3-4_KH TPCP vung TNB (03-1-2012)" xfId="5129"/>
    <cellStyle name="T_ÿÿÿÿÿ_Bieu mau cong trinh khoi cong moi 3-4_KH TPCP vung TNB (03-1-2012) 2" xfId="5130"/>
    <cellStyle name="T_ÿÿÿÿÿ_Bieu3ODA" xfId="5131"/>
    <cellStyle name="T_ÿÿÿÿÿ_Bieu3ODA 2" xfId="5132"/>
    <cellStyle name="T_ÿÿÿÿÿ_Bieu3ODA_!1 1 bao cao giao KH ve HTCMT vung TNB   12-12-2011" xfId="5133"/>
    <cellStyle name="T_ÿÿÿÿÿ_Bieu3ODA_!1 1 bao cao giao KH ve HTCMT vung TNB   12-12-2011 2" xfId="5134"/>
    <cellStyle name="T_ÿÿÿÿÿ_Bieu3ODA_KH TPCP vung TNB (03-1-2012)" xfId="5135"/>
    <cellStyle name="T_ÿÿÿÿÿ_Bieu3ODA_KH TPCP vung TNB (03-1-2012) 2" xfId="5136"/>
    <cellStyle name="T_ÿÿÿÿÿ_Bieu4HTMT" xfId="5137"/>
    <cellStyle name="T_ÿÿÿÿÿ_Bieu4HTMT 2" xfId="5138"/>
    <cellStyle name="T_ÿÿÿÿÿ_Bieu4HTMT_!1 1 bao cao giao KH ve HTCMT vung TNB   12-12-2011" xfId="5139"/>
    <cellStyle name="T_ÿÿÿÿÿ_Bieu4HTMT_!1 1 bao cao giao KH ve HTCMT vung TNB   12-12-2011 2" xfId="5140"/>
    <cellStyle name="T_ÿÿÿÿÿ_Bieu4HTMT_KH TPCP vung TNB (03-1-2012)" xfId="5141"/>
    <cellStyle name="T_ÿÿÿÿÿ_Bieu4HTMT_KH TPCP vung TNB (03-1-2012) 2" xfId="5142"/>
    <cellStyle name="T_ÿÿÿÿÿ_KH TPCP vung TNB (03-1-2012)" xfId="5143"/>
    <cellStyle name="T_ÿÿÿÿÿ_KH TPCP vung TNB (03-1-2012) 2" xfId="5144"/>
    <cellStyle name="T_ÿÿÿÿÿ_kien giang 2" xfId="5145"/>
    <cellStyle name="T_ÿÿÿÿÿ_kien giang 2 2" xfId="5146"/>
    <cellStyle name="Text Indent A" xfId="5147"/>
    <cellStyle name="Text Indent B" xfId="5148"/>
    <cellStyle name="Text Indent B 10" xfId="5149"/>
    <cellStyle name="Text Indent B 11" xfId="5150"/>
    <cellStyle name="Text Indent B 12" xfId="5151"/>
    <cellStyle name="Text Indent B 13" xfId="5152"/>
    <cellStyle name="Text Indent B 14" xfId="5153"/>
    <cellStyle name="Text Indent B 15" xfId="5154"/>
    <cellStyle name="Text Indent B 16" xfId="5155"/>
    <cellStyle name="Text Indent B 2" xfId="5156"/>
    <cellStyle name="Text Indent B 3" xfId="5157"/>
    <cellStyle name="Text Indent B 4" xfId="5158"/>
    <cellStyle name="Text Indent B 5" xfId="5159"/>
    <cellStyle name="Text Indent B 6" xfId="5160"/>
    <cellStyle name="Text Indent B 7" xfId="5161"/>
    <cellStyle name="Text Indent B 8" xfId="5162"/>
    <cellStyle name="Text Indent B 9" xfId="5163"/>
    <cellStyle name="Text Indent B_Bien ban" xfId="5787"/>
    <cellStyle name="Text Indent C" xfId="5164"/>
    <cellStyle name="Text Indent C 10" xfId="5165"/>
    <cellStyle name="Text Indent C 11" xfId="5166"/>
    <cellStyle name="Text Indent C 12" xfId="5167"/>
    <cellStyle name="Text Indent C 13" xfId="5168"/>
    <cellStyle name="Text Indent C 14" xfId="5169"/>
    <cellStyle name="Text Indent C 15" xfId="5170"/>
    <cellStyle name="Text Indent C 16" xfId="5171"/>
    <cellStyle name="Text Indent C 2" xfId="5172"/>
    <cellStyle name="Text Indent C 3" xfId="5173"/>
    <cellStyle name="Text Indent C 4" xfId="5174"/>
    <cellStyle name="Text Indent C 5" xfId="5175"/>
    <cellStyle name="Text Indent C 6" xfId="5176"/>
    <cellStyle name="Text Indent C 7" xfId="5177"/>
    <cellStyle name="Text Indent C 8" xfId="5178"/>
    <cellStyle name="Text Indent C 9" xfId="5179"/>
    <cellStyle name="th" xfId="5180"/>
    <cellStyle name="th 2" xfId="5181"/>
    <cellStyle name="þ_x005f_x001d_ð¤_x005f_x000c_¯þ_x005f_x0014__x005f_x000d_¨þU_x005f_x0001_À_x005f_x0004_ _x005f_x0015__x005f_x000f__x005f_x0001__x005f_x0001_" xfId="5182"/>
    <cellStyle name="þ_x005f_x001d_ð·_x005f_x000c_æþ'_x005f_x000d_ßþU_x005f_x0001_Ø_x005f_x0005_ü_x005f_x0014__x005f_x0007__x005f_x0001__x005f_x0001_" xfId="5183"/>
    <cellStyle name="þ_x005f_x001d_ðÇ%Uý—&amp;Hý9_x005f_x0008_Ÿ s_x005f_x000a__x005f_x0007__x005f_x0001__x005f_x0001_" xfId="5184"/>
    <cellStyle name="þ_x005f_x001d_ðK_x005f_x000c_Fý_x005f_x001b__x005f_x000d_9ýU_x005f_x0001_Ð_x005f_x0008_¦)_x005f_x0007__x005f_x0001__x005f_x0001_" xfId="5185"/>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5186"/>
    <cellStyle name="þ_x005f_x005f_x005f_x001d_ð·_x005f_x005f_x005f_x000c_æþ'_x005f_x005f_x005f_x000d_ßþU_x005f_x005f_x005f_x0001_Ø_x005f_x005f_x005f_x0005_ü_x005f_x005f_x005f_x0014__x005f_x005f_x005f_x0007__x005f_x005f_x005f_x0001__x005f_x005f_x005f_x0001_" xfId="5187"/>
    <cellStyle name="þ_x005f_x005f_x005f_x001d_ðÇ%Uý—&amp;Hý9_x005f_x005f_x005f_x0008_Ÿ s_x005f_x005f_x005f_x000a__x005f_x005f_x005f_x0007__x005f_x005f_x005f_x0001__x005f_x005f_x005f_x0001_" xfId="5188"/>
    <cellStyle name="þ_x005f_x005f_x005f_x001d_ðK_x005f_x005f_x005f_x000c_Fý_x005f_x005f_x005f_x001b__x005f_x005f_x005f_x000d_9ýU_x005f_x005f_x005f_x0001_Ð_x005f_x005f_x005f_x0008_¦)_x005f_x005f_x005f_x0007__x005f_x005f_x005f_x0001__x005f_x005f_x005f_x0001_" xfId="5189"/>
    <cellStyle name="than" xfId="5190"/>
    <cellStyle name="Thanh" xfId="5191"/>
    <cellStyle name="þ_x001d_ð¤_x000c_¯þ_x0014__x000a_¨þU_x0001_À_x0004_ _x0015__x000f__x0001__x0001_" xfId="5192"/>
    <cellStyle name="þ_x001d_ð¤_x000c_¯þ_x0014__x000d_¨þU_x0001_À_x0004_ _x0015__x000f__x0001__x0001_" xfId="5193"/>
    <cellStyle name="þ_x001d_ð·_x000c_æþ'_x000a_ßþU_x0001_Ø_x0005_ü_x0014__x0007__x0001__x0001_" xfId="5194"/>
    <cellStyle name="þ_x001d_ð·_x000c_æþ'_x000d_ßþU_x0001_Ø_x0005_ü_x0014__x0007__x0001__x0001_" xfId="5195"/>
    <cellStyle name="þ_x001d_ðÇ%Uý—&amp;Hý9_x0008_Ÿ s_x000a__x0007__x0001__x0001_" xfId="5196"/>
    <cellStyle name="þ_x001d_ðK_x000c_Fý_x001b__x000a_9ýU_x0001_Ð_x0008_¦)_x0007__x0001__x0001_" xfId="5197"/>
    <cellStyle name="þ_x001d_ðK_x000c_Fý_x001b__x000d_9ýU_x0001_Ð_x0008_¦)_x0007__x0001__x0001_" xfId="5198"/>
    <cellStyle name="thuong-10" xfId="5199"/>
    <cellStyle name="thuong-10 2" xfId="5200"/>
    <cellStyle name="thuong-10 3" xfId="5201"/>
    <cellStyle name="thuong-11" xfId="5202"/>
    <cellStyle name="thuong-11 2" xfId="5203"/>
    <cellStyle name="Thuyet minh" xfId="5204"/>
    <cellStyle name="Tickmark" xfId="5205"/>
    <cellStyle name="Tien1" xfId="5206"/>
    <cellStyle name="Tien1 2" xfId="5207"/>
    <cellStyle name="Tien1 3" xfId="5208"/>
    <cellStyle name="Tiêu đề" xfId="5209"/>
    <cellStyle name="Tieu_de_2" xfId="5210"/>
    <cellStyle name="Times New Roman" xfId="5211"/>
    <cellStyle name="Tính toán" xfId="5212"/>
    <cellStyle name="tit1" xfId="5213"/>
    <cellStyle name="tit2" xfId="5214"/>
    <cellStyle name="tit2 2" xfId="5215"/>
    <cellStyle name="tit3" xfId="5216"/>
    <cellStyle name="tit4" xfId="5217"/>
    <cellStyle name="Title 2" xfId="5218"/>
    <cellStyle name="Tổng" xfId="5219"/>
    <cellStyle name="Tong so" xfId="5220"/>
    <cellStyle name="tong so 1" xfId="5221"/>
    <cellStyle name="tong so 1 2" xfId="5222"/>
    <cellStyle name="tong so 1 3" xfId="5223"/>
    <cellStyle name="Tong so_Bieu KHPTLN 2016-2020" xfId="5224"/>
    <cellStyle name="Tongcong" xfId="5225"/>
    <cellStyle name="Tốt" xfId="5226"/>
    <cellStyle name="Total 2" xfId="5227"/>
    <cellStyle name="Total 3" xfId="5788"/>
    <cellStyle name="trang" xfId="5228"/>
    <cellStyle name="Trung tính" xfId="5229"/>
    <cellStyle name="tt1" xfId="5230"/>
    <cellStyle name="tuan" xfId="5789"/>
    <cellStyle name="tuan1" xfId="5790"/>
    <cellStyle name="tuan2" xfId="5791"/>
    <cellStyle name="tuan3" xfId="5792"/>
    <cellStyle name="tuan4" xfId="5793"/>
    <cellStyle name="Tusental (0)_pldt" xfId="5231"/>
    <cellStyle name="Tusental_pldt" xfId="5232"/>
    <cellStyle name="u" xfId="5233"/>
    <cellStyle name="ux_3_¼­¿ï-¾È»ê" xfId="5234"/>
    <cellStyle name="Valuta (0)_CALPREZZ" xfId="5235"/>
    <cellStyle name="Valuta_ PESO ELETTR." xfId="5236"/>
    <cellStyle name="Văn bản Cảnh báo" xfId="5237"/>
    <cellStyle name="Văn bản Giải thích" xfId="5238"/>
    <cellStyle name="VANG1" xfId="5239"/>
    <cellStyle name="VANG1 2" xfId="5240"/>
    <cellStyle name="viet" xfId="5241"/>
    <cellStyle name="viet2" xfId="5242"/>
    <cellStyle name="viet2 2" xfId="5243"/>
    <cellStyle name="VN new romanNormal" xfId="5244"/>
    <cellStyle name="VN new romanNormal 2" xfId="5245"/>
    <cellStyle name="VN new romanNormal 2 2" xfId="5246"/>
    <cellStyle name="VN new romanNormal 3" xfId="5247"/>
    <cellStyle name="VN new romanNormal_05-12  KH trung han 2016-2020 - Liem Thinh edited" xfId="5248"/>
    <cellStyle name="vn time 10" xfId="5249"/>
    <cellStyle name="Vn Time 13" xfId="5250"/>
    <cellStyle name="Vn Time 14" xfId="5251"/>
    <cellStyle name="Vn Time 14 2" xfId="5252"/>
    <cellStyle name="Vn Time 14 3" xfId="5253"/>
    <cellStyle name="VN time new roman" xfId="5254"/>
    <cellStyle name="VN time new roman 2" xfId="5255"/>
    <cellStyle name="VN time new roman 2 2" xfId="5256"/>
    <cellStyle name="VN time new roman 3" xfId="5257"/>
    <cellStyle name="VN time new roman_05-12  KH trung han 2016-2020 - Liem Thinh edited" xfId="5258"/>
    <cellStyle name="vn_time" xfId="5259"/>
    <cellStyle name="vnbo" xfId="5260"/>
    <cellStyle name="vnbo 2" xfId="5261"/>
    <cellStyle name="vnbo 3" xfId="5262"/>
    <cellStyle name="vnhead1" xfId="5263"/>
    <cellStyle name="vnhead1 2" xfId="5264"/>
    <cellStyle name="vnhead2" xfId="5265"/>
    <cellStyle name="vnhead2 2" xfId="5266"/>
    <cellStyle name="vnhead2 3" xfId="5267"/>
    <cellStyle name="vnhead3" xfId="5268"/>
    <cellStyle name="vnhead3 2" xfId="5269"/>
    <cellStyle name="vnhead3 3" xfId="5270"/>
    <cellStyle name="vnhead4" xfId="5271"/>
    <cellStyle name="vntxt1" xfId="5272"/>
    <cellStyle name="vntxt1 10" xfId="5273"/>
    <cellStyle name="vntxt1 11" xfId="5274"/>
    <cellStyle name="vntxt1 12" xfId="5275"/>
    <cellStyle name="vntxt1 13" xfId="5276"/>
    <cellStyle name="vntxt1 14" xfId="5277"/>
    <cellStyle name="vntxt1 15" xfId="5278"/>
    <cellStyle name="vntxt1 16" xfId="5279"/>
    <cellStyle name="vntxt1 2" xfId="5280"/>
    <cellStyle name="vntxt1 3" xfId="5281"/>
    <cellStyle name="vntxt1 4" xfId="5282"/>
    <cellStyle name="vntxt1 5" xfId="5283"/>
    <cellStyle name="vntxt1 6" xfId="5284"/>
    <cellStyle name="vntxt1 7" xfId="5285"/>
    <cellStyle name="vntxt1 8" xfId="5286"/>
    <cellStyle name="vntxt1 9" xfId="5287"/>
    <cellStyle name="vntxt1_05-12  KH trung han 2016-2020 - Liem Thinh edited" xfId="5288"/>
    <cellStyle name="vntxt2" xfId="5289"/>
    <cellStyle name="W?hrung [0]_35ERI8T2gbIEMixb4v26icuOo" xfId="5290"/>
    <cellStyle name="W?hrung_35ERI8T2gbIEMixb4v26icuOo" xfId="5291"/>
    <cellStyle name="Währung [0]_68574_Materialbedarfsliste" xfId="5292"/>
    <cellStyle name="Währung_68574_Materialbedarfsliste" xfId="5293"/>
    <cellStyle name="Walutowy [0]_Invoices2001Slovakia" xfId="5294"/>
    <cellStyle name="Walutowy_Invoices2001Slovakia" xfId="5295"/>
    <cellStyle name="Warning Text 2" xfId="5296"/>
    <cellStyle name="wrap" xfId="5297"/>
    <cellStyle name="Wไhrung [0]_35ERI8T2gbIEMixb4v26icuOo" xfId="5298"/>
    <cellStyle name="Wไhrung_35ERI8T2gbIEMixb4v26icuOo" xfId="5299"/>
    <cellStyle name="xan1" xfId="5300"/>
    <cellStyle name="Xấu" xfId="5301"/>
    <cellStyle name="xuan" xfId="5302"/>
    <cellStyle name="y" xfId="5303"/>
    <cellStyle name="y 2" xfId="5304"/>
    <cellStyle name="Ý kh¸c_B¶ng 1 (2)" xfId="5305"/>
    <cellStyle name="เครื่องหมายสกุลเงิน [0]_FTC_OFFER" xfId="5306"/>
    <cellStyle name="เครื่องหมายสกุลเงิน_FTC_OFFER" xfId="5307"/>
    <cellStyle name="ปกติ_FTC_OFFER" xfId="5308"/>
    <cellStyle name=" [0.00]_ Att. 1- Cover" xfId="45"/>
    <cellStyle name="_ Att. 1- Cover" xfId="46"/>
    <cellStyle name="?_ Att. 1- Cover" xfId="47"/>
    <cellStyle name="똿뗦먛귟 [0.00]_PRODUCT DETAIL Q1" xfId="48"/>
    <cellStyle name="똿뗦먛귟_PRODUCT DETAIL Q1" xfId="49"/>
    <cellStyle name="믅됞 [0.00]_PRODUCT DETAIL Q1" xfId="50"/>
    <cellStyle name="믅됞_PRODUCT DETAIL Q1" xfId="51"/>
    <cellStyle name="백분율_††††† " xfId="5309"/>
    <cellStyle name="뷭?_BOOKSHIP" xfId="52"/>
    <cellStyle name="안건회계법인" xfId="5310"/>
    <cellStyle name="콤맀_Sheet1_총괄표 (수출입) (2)" xfId="5311"/>
    <cellStyle name="콤마 [ - 유형1" xfId="5312"/>
    <cellStyle name="콤마 [ - 유형2" xfId="5313"/>
    <cellStyle name="콤마 [ - 유형3" xfId="5314"/>
    <cellStyle name="콤마 [ - 유형4" xfId="5315"/>
    <cellStyle name="콤마 [ - 유형5" xfId="5316"/>
    <cellStyle name="콤마 [ - 유형6" xfId="5317"/>
    <cellStyle name="콤마 [ - 유형7" xfId="5318"/>
    <cellStyle name="콤마 [ - 유형8" xfId="5319"/>
    <cellStyle name="콤마 [0]_ 비목별 월별기술 " xfId="5320"/>
    <cellStyle name="콤마_ 비목별 월별기술 " xfId="5321"/>
    <cellStyle name="통화 [0]_††††† " xfId="5322"/>
    <cellStyle name="통화_††††† " xfId="5323"/>
    <cellStyle name="표섀_변경(최종)" xfId="5324"/>
    <cellStyle name="표준_ 97년 경영분석(안)" xfId="5325"/>
    <cellStyle name="표줠_Sheet1_1_총괄표 (수출입) (2)" xfId="5326"/>
    <cellStyle name="一般_00Q3902REV.1" xfId="53"/>
    <cellStyle name="千分位[0]_00Q3902REV.1" xfId="54"/>
    <cellStyle name="千分位_00Q3902REV.1" xfId="55"/>
    <cellStyle name="桁区切り [0.00]_BE-BQ" xfId="5327"/>
    <cellStyle name="桁区切り_BE-BQ" xfId="5328"/>
    <cellStyle name="標準_(A1)BOQ " xfId="5329"/>
    <cellStyle name="貨幣 [0]_00Q3902REV.1" xfId="56"/>
    <cellStyle name="貨幣[0]_BRE" xfId="57"/>
    <cellStyle name="貨幣_00Q3902REV.1" xfId="58"/>
    <cellStyle name="通貨 [0.00]_BE-BQ" xfId="5330"/>
    <cellStyle name="通貨_BE-BQ" xfId="53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ATA\khh\LOWLI\A-TUAN\khh\sua\biphuoc\vilg-575.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Khoan%20cong%20truong%20Tan%20D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h4\d\Xom%20sung\KHECOS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Y29\d\Phuong%20Lan22-10\Tong%20muc%20Dau%20tu\TD%20Song%20con%202\TD%20song%20con%202%20sua\De%20cuongKS\BCNCKT\B_Can\Ba_b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0.0.50\Data%20(D)\469\DT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NGA_NS/Bao%20cao%20KTNN%202018_Khao%20sat/Tong%20hop%20KTNN_anh%20Hoa%201503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CT1X10"/>
      <sheetName val="TH1x10"/>
      <sheetName val="TH3x15"/>
      <sheetName val="TH9x10"/>
      <sheetName val="CT2X10"/>
      <sheetName val="TH01x10 "/>
      <sheetName val="TH1x15"/>
      <sheetName val="CT1X15"/>
      <sheetName val="TH-TH-HOI (2)"/>
      <sheetName val="Sheet1"/>
      <sheetName val="TH-TH-HOI"/>
      <sheetName val="TH-TH-HOI (3)"/>
      <sheetName val="CT3X15"/>
      <sheetName val="TH1x25 "/>
      <sheetName val="CT1X25 "/>
      <sheetName val="TH1x25  (2)"/>
      <sheetName val="CT1X37.5"/>
      <sheetName val="TH1x37.5 (2)"/>
      <sheetName val="TH1x50 (4)"/>
      <sheetName val="TH1x37.5"/>
      <sheetName val="CT1X50"/>
      <sheetName val="TH1x50"/>
      <sheetName val="CT1X50 (2)"/>
      <sheetName val="TH1x50 (2)"/>
      <sheetName val="CT1X50 (3)"/>
      <sheetName val="CT3X75"/>
      <sheetName val="TH3x75"/>
      <sheetName val="CT3X160"/>
      <sheetName val="TH160"/>
      <sheetName val="TH180"/>
      <sheetName val="TH1x50 (3)"/>
      <sheetName val="TH300"/>
      <sheetName val="CT3X25"/>
      <sheetName val="TH3x25"/>
      <sheetName val="CT1X75"/>
      <sheetName val="TH1x75"/>
      <sheetName val="TH320"/>
      <sheetName val="CT3X100"/>
      <sheetName val="TH100"/>
      <sheetName val="CT3X400(1)"/>
      <sheetName val="TH400"/>
      <sheetName val="TH-TH-HOI (5)"/>
      <sheetName val="TH-TH-HOI (6)"/>
      <sheetName val="CT3X37.5"/>
      <sheetName val="TH3x37.5"/>
      <sheetName val="CT3X50"/>
      <sheetName val="CT3X560"/>
      <sheetName val="TH3x50"/>
      <sheetName val="TH VL, NC, DDHT Thanhphuoc"/>
      <sheetName val="dongia _2_"/>
      <sheetName val="CT Thang Mo"/>
      <sheetName val="giathanh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efreshError="1"/>
      <sheetData sheetId="5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oi luong HD tang"/>
      <sheetName val="Khoi luong HD giam"/>
      <sheetName val="DGPS"/>
      <sheetName val="Khoi luong phat sinh HD"/>
      <sheetName val="DGCT"/>
      <sheetName val="Khoi luong"/>
      <sheetName val="Khoi luong chi tiet"/>
      <sheetName val="Tong hop du toan"/>
      <sheetName val="Du toan chi tiet"/>
      <sheetName val="Don gia chi tiet"/>
      <sheetName val="Vat lieu"/>
      <sheetName val="Bang gia vat lieu"/>
      <sheetName val="Cap phoi vua"/>
      <sheetName val="Luong"/>
      <sheetName val="Bang gia thiet bi"/>
      <sheetName val="XL4Poppy"/>
      <sheetName val="Xuly Data"/>
      <sheetName val="Tonf hop du toan"/>
      <sheetName val="CT -THVLNC"/>
      <sheetName val="149-2"/>
      <sheetName val="Data"/>
      <sheetName val="Sheet1"/>
      <sheetName val="Sheet2"/>
      <sheetName val="Sheet3"/>
      <sheetName val="#REF"/>
      <sheetName val="dongia (2)"/>
      <sheetName val="Khoi_luong_HD_tang"/>
      <sheetName val="Khoi_luong_HD_giam"/>
      <sheetName val="Khoi_luong_phat_sinh_HD"/>
      <sheetName val="Khoi_luong"/>
      <sheetName val="Khoi_luong_chi_tiet"/>
      <sheetName val="Tong_hop_du_toan"/>
      <sheetName val="Du_toan_chi_tiet"/>
      <sheetName val="Don_gia_chi_tiet"/>
      <sheetName val="Vat_lieu"/>
      <sheetName val="Bang_gia_vat_lieu"/>
      <sheetName val="Cap_phoi_vua"/>
      <sheetName val="Bang_gia_thiet_bi"/>
      <sheetName val="TGLD"/>
      <sheetName val="CBKHKT"/>
      <sheetName val="LDTN"/>
      <sheetName val="CNKT"/>
      <sheetName val="Sheet5"/>
      <sheetName val="Sheet6"/>
      <sheetName val="Sheet7"/>
      <sheetName val="Chart1"/>
      <sheetName val="Chart2"/>
      <sheetName val="cap so lao dong"/>
      <sheetName val="Sheet9"/>
      <sheetName val="Sheet10"/>
      <sheetName val="Sheet11"/>
      <sheetName val="Sheet12"/>
      <sheetName val="Sheet13"/>
      <sheetName val="Sheet14"/>
      <sheetName val="Sheet16"/>
      <sheetName val="Sheet15"/>
      <sheetName val="TTDZ22"/>
      <sheetName val="LKVL-CK-HT-GD1"/>
      <sheetName val="Tonf_hop_du_toan"/>
      <sheetName val="dongia_(2)"/>
      <sheetName val="Khoi_luong_HD_tang1"/>
      <sheetName val="Khoi_luong_HD_giam1"/>
      <sheetName val="Khoi_luong_phat_sinh_HD1"/>
      <sheetName val="Khoi_luong1"/>
      <sheetName val="Khoi_luong_chi_tiet1"/>
      <sheetName val="Tong_hop_du_toan1"/>
      <sheetName val="Du_toan_chi_tiet1"/>
      <sheetName val="Don_gia_chi_tiet1"/>
      <sheetName val="Vat_lieu1"/>
      <sheetName val="Bang_gia_vat_lieu1"/>
      <sheetName val="Cap_phoi_vua1"/>
      <sheetName val="Bang_gia_thiet_bi1"/>
      <sheetName val="Tonf_hop_du_toan1"/>
      <sheetName val="Khoi_luong_HD_tang2"/>
      <sheetName val="Khoi_luong_HD_giam2"/>
      <sheetName val="Khoi_luong_phat_sinh_HD2"/>
      <sheetName val="Khoi_luong2"/>
      <sheetName val="Khoi_luong_chi_tiet2"/>
      <sheetName val="Tong_hop_du_toan2"/>
      <sheetName val="Du_toan_chi_tiet2"/>
      <sheetName val="Don_gia_chi_tiet2"/>
      <sheetName val="Vat_lieu2"/>
      <sheetName val="Bang_gia_vat_lieu2"/>
      <sheetName val="Cap_phoi_vua2"/>
      <sheetName val="Bang_gia_thiet_bi2"/>
      <sheetName val="Tonf_hop_du_toan2"/>
      <sheetName val="Khoi_luong_HD_tang3"/>
      <sheetName val="Khoi_luong_HD_giam3"/>
      <sheetName val="Khoi_luong_phat_sinh_HD3"/>
      <sheetName val="Khoi_luong3"/>
      <sheetName val="Khoi_luong_chi_tiet3"/>
      <sheetName val="Tong_hop_du_toan3"/>
      <sheetName val="Du_toan_chi_tiet3"/>
      <sheetName val="Don_gia_chi_tiet3"/>
      <sheetName val="Vat_lieu3"/>
      <sheetName val="Bang_gia_vat_lieu3"/>
      <sheetName val="Cap_phoi_vua3"/>
      <sheetName val="Bang_gia_thiet_bi3"/>
      <sheetName val="Tonf_hop_du_toan3"/>
      <sheetName val="Chiet tinh dz35"/>
      <sheetName val="1.3"/>
      <sheetName val="1.5"/>
      <sheetName val="_x0000__x0000__x0000__x0000__x0000__x0000__x0000__x0000_"/>
      <sheetName val="HelpMe"/>
      <sheetName val="Chiet tinh"/>
      <sheetName val="PA2"/>
      <sheetName val="PA3"/>
      <sheetName val="Input"/>
      <sheetName val="THKP"/>
      <sheetName val="TNHC"/>
      <sheetName val="DSPK"/>
      <sheetName val="MTC"/>
      <sheetName val="Xuly_Data"/>
      <sheetName val="cap_so_lao_dong"/>
      <sheetName val="Chiet_tinh"/>
      <sheetName val="dongia_(2)1"/>
      <sheetName val="Xuly_Data1"/>
      <sheetName val="cap_so_lao_dong1"/>
      <sheetName val="Chiet_tinh1"/>
      <sheetName val="Tra KS"/>
      <sheetName val="DG7606TBA"/>
      <sheetName val="khung ten TD"/>
      <sheetName val="M 67"/>
      <sheetName val="truc tiep"/>
      <sheetName val="gia vt,nc,may"/>
      <sheetName val="Tham khao "/>
      <sheetName val="He thong tai khoan"/>
      <sheetName val="Executive Summary"/>
      <sheetName val="dsctytv"/>
      <sheetName val="Thongtin"/>
      <sheetName val="ds"/>
      <sheetName val="KQKD-03"/>
      <sheetName val="PhongBan"/>
      <sheetName val="De11A"/>
      <sheetName val="Bang_ke_TT"/>
      <sheetName val="Khoan cong truong Tan De"/>
      <sheetName val="BCDTK"/>
      <sheetName val="MTP"/>
      <sheetName val="MTP1"/>
      <sheetName val="GVL"/>
      <sheetName val="DG "/>
      <sheetName val="VL,NC"/>
      <sheetName val="tra-vat-lieu"/>
      <sheetName val="TH TB+XD"/>
      <sheetName val="BXLDL"/>
      <sheetName val="방배동내역(리라)"/>
      <sheetName val="PNT-QUOT-#3"/>
      <sheetName val="COAT&amp;WRAP-QIOT-#3"/>
      <sheetName val="VuaBT"/>
      <sheetName val="????????"/>
      <sheetName val="Tổng kê"/>
      <sheetName val=""/>
      <sheetName val="HE SO"/>
      <sheetName val="MTO REV.2(ARMOR)"/>
      <sheetName val="NEW-PAN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sheetData sheetId="48"/>
      <sheetData sheetId="49"/>
      <sheetData sheetId="50"/>
      <sheetData sheetId="51"/>
      <sheetData sheetId="52"/>
      <sheetData sheetId="53"/>
      <sheetData sheetId="54"/>
      <sheetData sheetId="55"/>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 sheetId="114"/>
      <sheetData sheetId="115"/>
      <sheetData sheetId="116"/>
      <sheetData sheetId="117"/>
      <sheetData sheetId="118"/>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TXL"/>
      <sheetName val="DTCT"/>
      <sheetName val="PTdgct"/>
      <sheetName val="CPTNo"/>
      <sheetName val="GiaVL"/>
      <sheetName val="Cuoc"/>
      <sheetName val="GiaMay"/>
      <sheetName val="DGNC"/>
      <sheetName val="XXXXXXXX"/>
      <sheetName val="XXXXXXX0"/>
      <sheetName val="NC"/>
      <sheetName val="Sheet2"/>
      <sheetName val="hinhhoc"/>
      <sheetName val="gVL"/>
      <sheetName val="Quantity"/>
      <sheetName val="GVL-NC-M"/>
      <sheetName val="A6"/>
      <sheetName val="DTXL"/>
      <sheetName val="Gia_GC_Satthep"/>
      <sheetName val="XL4Poppy"/>
      <sheetName val="LKVL-CK-HT-GD1"/>
      <sheetName val="MTO REV.0"/>
      <sheetName val="Tai khoan"/>
      <sheetName val="NEW-PANEL"/>
      <sheetName val="KHECOSC"/>
    </sheetNames>
    <sheetDataSet>
      <sheetData sheetId="0"/>
      <sheetData sheetId="1"/>
      <sheetData sheetId="2"/>
      <sheetData sheetId="3"/>
      <sheetData sheetId="4" refreshError="1"/>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dongia _2_"/>
      <sheetName val="gVL"/>
      <sheetName val="GiaVL"/>
      <sheetName val="XL4Poppy"/>
      <sheetName val="TOTAL"/>
      <sheetName val="MOCK UP"/>
      <sheetName val="don gia HD"/>
      <sheetName val="don gia PS"/>
      <sheetName val="P"/>
      <sheetName val="Tổng hợp chi tiết thép"/>
      <sheetName val="Sheet1"/>
      <sheetName val="Phu Bai Bridge"/>
      <sheetName val="SILICATE"/>
    </sheetNames>
    <sheetDataSet>
      <sheetData sheetId="0"/>
      <sheetData sheetId="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DT"/>
      <sheetName val="THXL"/>
      <sheetName val="THTB"/>
      <sheetName val="THXLK"/>
      <sheetName val="XL35"/>
      <sheetName val="DZ35"/>
      <sheetName val="XLCN"/>
      <sheetName val="CN35"/>
      <sheetName val="THTBA"/>
      <sheetName val="TBA"/>
      <sheetName val="KS"/>
      <sheetName val="VC35"/>
      <sheetName val="CT35"/>
      <sheetName val="XL04"/>
      <sheetName val="DZ04"/>
      <sheetName val="XL_Cto"/>
      <sheetName val="C_to"/>
      <sheetName val="CP_BT"/>
      <sheetName val="CTTBA"/>
      <sheetName val="VCTBA"/>
      <sheetName val="CT04"/>
      <sheetName val="VC04"/>
      <sheetName val="VC_Cto"/>
      <sheetName val="CT_BT"/>
      <sheetName val="BT"/>
      <sheetName val="TH"/>
      <sheetName val="KB"/>
      <sheetName val="00000000"/>
      <sheetName val="XL4Poppy"/>
      <sheetName val="REGION"/>
      <sheetName val="OFFGRID"/>
      <sheetName val="CT -THVLNC"/>
      <sheetName val="SILICATE"/>
      <sheetName val="SL"/>
      <sheetName val="gVL"/>
      <sheetName val="GiaVL"/>
      <sheetName val="solieu"/>
      <sheetName val="dongi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Sheet1"/>
      <sheetName val="Sheet2"/>
      <sheetName val="Sheet3"/>
      <sheetName val="XL4Poppy"/>
      <sheetName val="gVL"/>
    </sheetNames>
    <sheetDataSet>
      <sheetData sheetId="0"/>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04"/>
      <sheetName val="PL05"/>
      <sheetName val="PL07 (2)"/>
      <sheetName val="PL07"/>
      <sheetName val="PL09"/>
      <sheetName val="PL10"/>
      <sheetName val="PL11_lay file này"/>
      <sheetName val="bieu 04 _toatinh"/>
      <sheetName val="bieu 04_cap tinh"/>
      <sheetName val="bieu 05_toantinh"/>
      <sheetName val="bieu 05_cap tinh"/>
      <sheetName val="bieu 06"/>
      <sheetName val="bieu 11A"/>
      <sheetName val=" Bieu 12"/>
      <sheetName val="PL01STC"/>
      <sheetName val="PL02STC"/>
      <sheetName val="Sheet2"/>
      <sheetName val="GTGC"/>
      <sheetName val="XL4Poppy"/>
    </sheetNames>
    <sheetDataSet>
      <sheetData sheetId="0" refreshError="1"/>
      <sheetData sheetId="1" refreshError="1"/>
      <sheetData sheetId="2" refreshError="1"/>
      <sheetData sheetId="3">
        <row r="8">
          <cell r="F8">
            <v>20385292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1"/>
  <sheetViews>
    <sheetView tabSelected="1" topLeftCell="A8" workbookViewId="0">
      <selection activeCell="D20" sqref="D20"/>
    </sheetView>
  </sheetViews>
  <sheetFormatPr defaultRowHeight="15.75"/>
  <cols>
    <col min="1" max="1" width="7.28515625" style="71" customWidth="1"/>
    <col min="2" max="2" width="42" style="6" customWidth="1"/>
    <col min="3" max="4" width="12.5703125" style="6" customWidth="1"/>
    <col min="5" max="5" width="11.140625" style="6" customWidth="1"/>
    <col min="6" max="6" width="10.5703125" style="6" customWidth="1"/>
    <col min="7" max="7" width="22" style="6" customWidth="1"/>
    <col min="8" max="8" width="21.7109375" style="6" bestFit="1" customWidth="1"/>
    <col min="9" max="9" width="19" style="6" customWidth="1"/>
    <col min="10" max="10" width="20.140625" style="6" customWidth="1"/>
    <col min="11" max="11" width="14.140625" style="6" customWidth="1"/>
    <col min="12" max="16384" width="9.140625" style="6"/>
  </cols>
  <sheetData>
    <row r="1" spans="1:12" ht="15" customHeight="1">
      <c r="D1" s="398" t="s">
        <v>46</v>
      </c>
      <c r="E1" s="398"/>
      <c r="F1" s="398"/>
    </row>
    <row r="2" spans="1:12">
      <c r="D2" s="397"/>
      <c r="E2" s="397"/>
      <c r="F2" s="397"/>
    </row>
    <row r="3" spans="1:12" ht="21" customHeight="1">
      <c r="A3" s="399" t="s">
        <v>302</v>
      </c>
      <c r="B3" s="399"/>
      <c r="C3" s="399"/>
      <c r="D3" s="399"/>
      <c r="E3" s="399"/>
      <c r="F3" s="399"/>
      <c r="J3" s="397"/>
      <c r="K3" s="397"/>
      <c r="L3" s="397"/>
    </row>
    <row r="4" spans="1:12" hidden="1">
      <c r="A4" s="394" t="s">
        <v>245</v>
      </c>
      <c r="B4" s="394"/>
      <c r="C4" s="394"/>
      <c r="D4" s="394"/>
      <c r="E4" s="394"/>
      <c r="F4" s="394"/>
      <c r="J4" s="397"/>
      <c r="K4" s="397"/>
      <c r="L4" s="397"/>
    </row>
    <row r="5" spans="1:12">
      <c r="A5" s="394" t="s">
        <v>453</v>
      </c>
      <c r="B5" s="394"/>
      <c r="C5" s="394"/>
      <c r="D5" s="394"/>
      <c r="E5" s="394"/>
      <c r="F5" s="394"/>
      <c r="J5" s="333"/>
      <c r="K5" s="333"/>
      <c r="L5" s="333"/>
    </row>
    <row r="6" spans="1:12">
      <c r="F6" s="10" t="s">
        <v>47</v>
      </c>
    </row>
    <row r="7" spans="1:12">
      <c r="A7" s="396" t="s">
        <v>1</v>
      </c>
      <c r="B7" s="396" t="s">
        <v>177</v>
      </c>
      <c r="C7" s="396" t="s">
        <v>48</v>
      </c>
      <c r="D7" s="396" t="s">
        <v>49</v>
      </c>
      <c r="E7" s="396" t="s">
        <v>50</v>
      </c>
      <c r="F7" s="396"/>
    </row>
    <row r="8" spans="1:12" ht="31.5">
      <c r="A8" s="396"/>
      <c r="B8" s="396"/>
      <c r="C8" s="396"/>
      <c r="D8" s="396"/>
      <c r="E8" s="69" t="s">
        <v>51</v>
      </c>
      <c r="F8" s="69" t="s">
        <v>52</v>
      </c>
    </row>
    <row r="9" spans="1:12">
      <c r="A9" s="70" t="s">
        <v>3</v>
      </c>
      <c r="B9" s="70" t="s">
        <v>4</v>
      </c>
      <c r="C9" s="70">
        <v>1</v>
      </c>
      <c r="D9" s="70">
        <v>2</v>
      </c>
      <c r="E9" s="70" t="s">
        <v>45</v>
      </c>
      <c r="F9" s="70" t="s">
        <v>53</v>
      </c>
    </row>
    <row r="10" spans="1:12" s="9" customFormat="1">
      <c r="A10" s="145" t="s">
        <v>3</v>
      </c>
      <c r="B10" s="146" t="s">
        <v>54</v>
      </c>
      <c r="C10" s="147">
        <f>C11+C14+C18+C19+C20+C21+C22</f>
        <v>1067885</v>
      </c>
      <c r="D10" s="147">
        <f>D11+D14+D18+D19+D20+D21+D22</f>
        <v>1390714.72759</v>
      </c>
      <c r="E10" s="147">
        <f>D10-C10</f>
        <v>322829.72759000002</v>
      </c>
      <c r="F10" s="168">
        <f>D10/C10*100</f>
        <v>130.23075776792444</v>
      </c>
      <c r="G10" s="18"/>
      <c r="H10" s="11"/>
      <c r="I10" s="11"/>
      <c r="J10" s="11"/>
    </row>
    <row r="11" spans="1:12" s="9" customFormat="1">
      <c r="A11" s="145" t="s">
        <v>20</v>
      </c>
      <c r="B11" s="146" t="s">
        <v>55</v>
      </c>
      <c r="C11" s="148">
        <f>C12+C13</f>
        <v>374413</v>
      </c>
      <c r="D11" s="148">
        <f>D12+D13</f>
        <v>289711.81799999997</v>
      </c>
      <c r="E11" s="147">
        <f t="shared" ref="E11:E47" si="0">D11-C11</f>
        <v>-84701.18200000003</v>
      </c>
      <c r="F11" s="168">
        <f t="shared" ref="F11:F26" si="1">D11/C11*100</f>
        <v>77.377606546781223</v>
      </c>
      <c r="G11" s="72"/>
      <c r="H11" s="72"/>
    </row>
    <row r="12" spans="1:12">
      <c r="A12" s="149" t="s">
        <v>56</v>
      </c>
      <c r="B12" s="150" t="s">
        <v>57</v>
      </c>
      <c r="C12" s="151">
        <f>120894+700+149840+8000</f>
        <v>279434</v>
      </c>
      <c r="D12" s="152">
        <v>163153.796</v>
      </c>
      <c r="E12" s="144">
        <f t="shared" si="0"/>
        <v>-116280.204</v>
      </c>
      <c r="F12" s="165">
        <f t="shared" si="1"/>
        <v>58.387238489231805</v>
      </c>
      <c r="H12" s="12"/>
    </row>
    <row r="13" spans="1:12">
      <c r="A13" s="149" t="s">
        <v>56</v>
      </c>
      <c r="B13" s="150" t="s">
        <v>58</v>
      </c>
      <c r="C13" s="151">
        <v>94979</v>
      </c>
      <c r="D13" s="152">
        <v>126558.022</v>
      </c>
      <c r="E13" s="144">
        <f t="shared" si="0"/>
        <v>31579.021999999997</v>
      </c>
      <c r="F13" s="165">
        <f t="shared" si="1"/>
        <v>133.24842544141336</v>
      </c>
    </row>
    <row r="14" spans="1:12" s="9" customFormat="1">
      <c r="A14" s="145" t="s">
        <v>11</v>
      </c>
      <c r="B14" s="146" t="s">
        <v>59</v>
      </c>
      <c r="C14" s="148">
        <f>C15+C16</f>
        <v>693472</v>
      </c>
      <c r="D14" s="148">
        <f>D15+D16</f>
        <v>994811.43559000001</v>
      </c>
      <c r="E14" s="147">
        <f t="shared" si="0"/>
        <v>301339.43559000001</v>
      </c>
      <c r="F14" s="168">
        <f t="shared" si="1"/>
        <v>143.45372784914173</v>
      </c>
    </row>
    <row r="15" spans="1:12">
      <c r="A15" s="149">
        <v>1</v>
      </c>
      <c r="B15" s="150" t="s">
        <v>60</v>
      </c>
      <c r="C15" s="144">
        <v>495291</v>
      </c>
      <c r="D15" s="144">
        <v>495291</v>
      </c>
      <c r="E15" s="144">
        <f t="shared" si="0"/>
        <v>0</v>
      </c>
      <c r="F15" s="165">
        <f t="shared" si="1"/>
        <v>100</v>
      </c>
    </row>
    <row r="16" spans="1:12">
      <c r="A16" s="149">
        <v>2</v>
      </c>
      <c r="B16" s="150" t="s">
        <v>61</v>
      </c>
      <c r="C16" s="153">
        <v>198181</v>
      </c>
      <c r="D16" s="152">
        <v>499520.43559000001</v>
      </c>
      <c r="E16" s="144">
        <f t="shared" si="0"/>
        <v>301339.43559000001</v>
      </c>
      <c r="F16" s="165">
        <f t="shared" si="1"/>
        <v>252.05263652418748</v>
      </c>
    </row>
    <row r="17" spans="1:10" s="9" customFormat="1" hidden="1">
      <c r="A17" s="145" t="s">
        <v>16</v>
      </c>
      <c r="B17" s="146" t="s">
        <v>23</v>
      </c>
      <c r="C17" s="154"/>
      <c r="D17" s="148"/>
      <c r="E17" s="144">
        <f t="shared" si="0"/>
        <v>0</v>
      </c>
      <c r="F17" s="165" t="e">
        <f t="shared" si="1"/>
        <v>#DIV/0!</v>
      </c>
    </row>
    <row r="18" spans="1:10" s="9" customFormat="1">
      <c r="A18" s="145" t="s">
        <v>13</v>
      </c>
      <c r="B18" s="146" t="s">
        <v>19</v>
      </c>
      <c r="C18" s="147">
        <v>0</v>
      </c>
      <c r="D18" s="155">
        <v>0</v>
      </c>
      <c r="E18" s="147">
        <f t="shared" si="0"/>
        <v>0</v>
      </c>
      <c r="F18" s="168"/>
    </row>
    <row r="19" spans="1:10" s="9" customFormat="1">
      <c r="A19" s="145" t="s">
        <v>16</v>
      </c>
      <c r="B19" s="146" t="s">
        <v>62</v>
      </c>
      <c r="C19" s="148">
        <v>0</v>
      </c>
      <c r="D19" s="155">
        <v>15475.198</v>
      </c>
      <c r="E19" s="147">
        <f t="shared" si="0"/>
        <v>15475.198</v>
      </c>
      <c r="F19" s="168"/>
    </row>
    <row r="20" spans="1:10" s="9" customFormat="1" ht="34.5" customHeight="1">
      <c r="A20" s="145" t="s">
        <v>17</v>
      </c>
      <c r="B20" s="146" t="s">
        <v>63</v>
      </c>
      <c r="C20" s="156"/>
      <c r="D20" s="155">
        <v>90716.275999999998</v>
      </c>
      <c r="E20" s="147">
        <f t="shared" si="0"/>
        <v>90716.275999999998</v>
      </c>
      <c r="F20" s="168"/>
    </row>
    <row r="21" spans="1:10" s="9" customFormat="1" ht="22.5" customHeight="1">
      <c r="A21" s="157" t="s">
        <v>18</v>
      </c>
      <c r="B21" s="158" t="s">
        <v>95</v>
      </c>
      <c r="C21" s="147"/>
      <c r="D21" s="155">
        <v>0</v>
      </c>
      <c r="E21" s="144">
        <f t="shared" si="0"/>
        <v>0</v>
      </c>
      <c r="F21" s="165"/>
    </row>
    <row r="22" spans="1:10" s="9" customFormat="1" ht="22.5" customHeight="1">
      <c r="A22" s="157" t="s">
        <v>141</v>
      </c>
      <c r="B22" s="158" t="s">
        <v>168</v>
      </c>
      <c r="C22" s="147"/>
      <c r="D22" s="147">
        <v>0</v>
      </c>
      <c r="E22" s="144">
        <f t="shared" si="0"/>
        <v>0</v>
      </c>
      <c r="F22" s="165"/>
    </row>
    <row r="23" spans="1:10" s="9" customFormat="1" ht="21" customHeight="1">
      <c r="A23" s="145" t="s">
        <v>4</v>
      </c>
      <c r="B23" s="146" t="s">
        <v>64</v>
      </c>
      <c r="C23" s="147">
        <f>C24+C31+C38+C39</f>
        <v>1053662</v>
      </c>
      <c r="D23" s="147">
        <f>D24+D31+D38+D39</f>
        <v>1420816.9649999999</v>
      </c>
      <c r="E23" s="147">
        <f t="shared" si="0"/>
        <v>367154.96499999985</v>
      </c>
      <c r="F23" s="168">
        <f t="shared" si="1"/>
        <v>134.84561130609245</v>
      </c>
      <c r="G23" s="72"/>
      <c r="H23" s="18"/>
      <c r="I23" s="72"/>
      <c r="J23" s="72"/>
    </row>
    <row r="24" spans="1:10" s="9" customFormat="1">
      <c r="A24" s="145" t="s">
        <v>20</v>
      </c>
      <c r="B24" s="146" t="s">
        <v>65</v>
      </c>
      <c r="C24" s="147">
        <f>SUM(C25:C30)</f>
        <v>1053662</v>
      </c>
      <c r="D24" s="147">
        <f>SUM(D25:D30)</f>
        <v>1150420.838</v>
      </c>
      <c r="E24" s="147">
        <f t="shared" si="0"/>
        <v>96758.837999999989</v>
      </c>
      <c r="F24" s="168">
        <f t="shared" si="1"/>
        <v>109.18310027314261</v>
      </c>
      <c r="G24" s="72"/>
      <c r="J24" s="72"/>
    </row>
    <row r="25" spans="1:10">
      <c r="A25" s="149">
        <v>1</v>
      </c>
      <c r="B25" s="150" t="s">
        <v>26</v>
      </c>
      <c r="C25" s="159">
        <v>263673</v>
      </c>
      <c r="D25" s="144">
        <f>376332.684-D33</f>
        <v>371152.68400000001</v>
      </c>
      <c r="E25" s="144">
        <f t="shared" si="0"/>
        <v>107479.68400000001</v>
      </c>
      <c r="F25" s="165">
        <f t="shared" si="1"/>
        <v>140.76249141929586</v>
      </c>
      <c r="G25" s="12"/>
      <c r="H25" s="12"/>
      <c r="J25" s="12"/>
    </row>
    <row r="26" spans="1:10">
      <c r="A26" s="149">
        <v>2</v>
      </c>
      <c r="B26" s="150" t="s">
        <v>40</v>
      </c>
      <c r="C26" s="144">
        <v>789989</v>
      </c>
      <c r="D26" s="144">
        <f>780098.044-D34</f>
        <v>779268.15399999998</v>
      </c>
      <c r="E26" s="144">
        <f t="shared" si="0"/>
        <v>-10720.84600000002</v>
      </c>
      <c r="F26" s="165">
        <f t="shared" si="1"/>
        <v>98.642911989913785</v>
      </c>
      <c r="G26" s="12"/>
      <c r="H26" s="12"/>
    </row>
    <row r="27" spans="1:10" ht="31.5">
      <c r="A27" s="149">
        <v>3</v>
      </c>
      <c r="B27" s="150" t="s">
        <v>66</v>
      </c>
      <c r="C27" s="144"/>
      <c r="D27" s="144"/>
      <c r="E27" s="144">
        <f t="shared" si="0"/>
        <v>0</v>
      </c>
      <c r="F27" s="165"/>
    </row>
    <row r="28" spans="1:10">
      <c r="A28" s="149">
        <v>4</v>
      </c>
      <c r="B28" s="150" t="s">
        <v>42</v>
      </c>
      <c r="C28" s="144"/>
      <c r="D28" s="144"/>
      <c r="E28" s="144">
        <f t="shared" si="0"/>
        <v>0</v>
      </c>
      <c r="F28" s="165"/>
    </row>
    <row r="29" spans="1:10">
      <c r="A29" s="149">
        <v>5</v>
      </c>
      <c r="B29" s="160" t="s">
        <v>263</v>
      </c>
      <c r="C29" s="144"/>
      <c r="D29" s="144"/>
      <c r="E29" s="144">
        <f t="shared" si="0"/>
        <v>0</v>
      </c>
      <c r="F29" s="165"/>
      <c r="G29" s="395"/>
      <c r="H29" s="73"/>
    </row>
    <row r="30" spans="1:10">
      <c r="A30" s="149">
        <v>6</v>
      </c>
      <c r="B30" s="160" t="s">
        <v>273</v>
      </c>
      <c r="C30" s="144"/>
      <c r="D30" s="144"/>
      <c r="E30" s="144">
        <f t="shared" si="0"/>
        <v>0</v>
      </c>
      <c r="F30" s="165"/>
      <c r="G30" s="395"/>
      <c r="H30" s="73"/>
    </row>
    <row r="31" spans="1:10" s="9" customFormat="1">
      <c r="A31" s="145" t="s">
        <v>11</v>
      </c>
      <c r="B31" s="146" t="s">
        <v>67</v>
      </c>
      <c r="C31" s="147">
        <f>C32+C35</f>
        <v>0</v>
      </c>
      <c r="D31" s="147">
        <f>D32+D35</f>
        <v>6009.89</v>
      </c>
      <c r="E31" s="144">
        <f t="shared" si="0"/>
        <v>6009.89</v>
      </c>
      <c r="F31" s="165"/>
    </row>
    <row r="32" spans="1:10">
      <c r="A32" s="149">
        <v>1</v>
      </c>
      <c r="B32" s="150" t="s">
        <v>68</v>
      </c>
      <c r="C32" s="144">
        <f>C33+C34</f>
        <v>0</v>
      </c>
      <c r="D32" s="144">
        <f>D33+D34</f>
        <v>6009.89</v>
      </c>
      <c r="E32" s="144">
        <f t="shared" si="0"/>
        <v>6009.89</v>
      </c>
      <c r="F32" s="165"/>
    </row>
    <row r="33" spans="1:10" s="14" customFormat="1">
      <c r="A33" s="161"/>
      <c r="B33" s="162" t="s">
        <v>160</v>
      </c>
      <c r="C33" s="163"/>
      <c r="D33" s="163">
        <v>5180</v>
      </c>
      <c r="E33" s="144">
        <f t="shared" si="0"/>
        <v>5180</v>
      </c>
      <c r="F33" s="165"/>
    </row>
    <row r="34" spans="1:10" s="14" customFormat="1">
      <c r="A34" s="161"/>
      <c r="B34" s="162" t="s">
        <v>40</v>
      </c>
      <c r="C34" s="163"/>
      <c r="D34" s="163">
        <f>339.89+490</f>
        <v>829.89</v>
      </c>
      <c r="E34" s="144">
        <f t="shared" si="0"/>
        <v>829.89</v>
      </c>
      <c r="F34" s="165"/>
    </row>
    <row r="35" spans="1:10">
      <c r="A35" s="149">
        <v>2</v>
      </c>
      <c r="B35" s="150" t="s">
        <v>69</v>
      </c>
      <c r="C35" s="144">
        <f>C36+C37</f>
        <v>0</v>
      </c>
      <c r="D35" s="144">
        <f>D36+D37</f>
        <v>0</v>
      </c>
      <c r="E35" s="144">
        <f t="shared" si="0"/>
        <v>0</v>
      </c>
      <c r="F35" s="165"/>
    </row>
    <row r="36" spans="1:10" s="14" customFormat="1">
      <c r="A36" s="161"/>
      <c r="B36" s="162" t="s">
        <v>160</v>
      </c>
      <c r="C36" s="163"/>
      <c r="D36" s="163"/>
      <c r="E36" s="144">
        <f t="shared" si="0"/>
        <v>0</v>
      </c>
      <c r="F36" s="165"/>
    </row>
    <row r="37" spans="1:10" s="14" customFormat="1">
      <c r="A37" s="161"/>
      <c r="B37" s="162" t="s">
        <v>40</v>
      </c>
      <c r="C37" s="163"/>
      <c r="D37" s="163"/>
      <c r="E37" s="144">
        <f t="shared" si="0"/>
        <v>0</v>
      </c>
      <c r="F37" s="165"/>
    </row>
    <row r="38" spans="1:10" s="9" customFormat="1">
      <c r="A38" s="145" t="s">
        <v>13</v>
      </c>
      <c r="B38" s="146" t="s">
        <v>70</v>
      </c>
      <c r="C38" s="147"/>
      <c r="D38" s="147">
        <v>198484.682</v>
      </c>
      <c r="E38" s="147">
        <f t="shared" si="0"/>
        <v>198484.682</v>
      </c>
      <c r="F38" s="168"/>
    </row>
    <row r="39" spans="1:10" s="9" customFormat="1">
      <c r="A39" s="145" t="s">
        <v>16</v>
      </c>
      <c r="B39" s="146" t="s">
        <v>167</v>
      </c>
      <c r="C39" s="147"/>
      <c r="D39" s="147">
        <v>65901.554999999993</v>
      </c>
      <c r="E39" s="147">
        <f t="shared" si="0"/>
        <v>65901.554999999993</v>
      </c>
      <c r="F39" s="168"/>
    </row>
    <row r="40" spans="1:10" s="9" customFormat="1">
      <c r="A40" s="145" t="s">
        <v>21</v>
      </c>
      <c r="B40" s="146" t="s">
        <v>218</v>
      </c>
      <c r="C40" s="154"/>
      <c r="D40" s="147"/>
      <c r="E40" s="144">
        <f t="shared" si="0"/>
        <v>0</v>
      </c>
      <c r="F40" s="165"/>
      <c r="G40" s="72"/>
      <c r="H40" s="18"/>
    </row>
    <row r="41" spans="1:10" s="9" customFormat="1">
      <c r="A41" s="145" t="s">
        <v>24</v>
      </c>
      <c r="B41" s="146" t="s">
        <v>71</v>
      </c>
      <c r="C41" s="147">
        <f>C42+C43</f>
        <v>0</v>
      </c>
      <c r="D41" s="147">
        <f>D42+D43</f>
        <v>0</v>
      </c>
      <c r="E41" s="144">
        <f t="shared" si="0"/>
        <v>0</v>
      </c>
      <c r="F41" s="165"/>
    </row>
    <row r="42" spans="1:10">
      <c r="A42" s="149" t="s">
        <v>20</v>
      </c>
      <c r="B42" s="150" t="s">
        <v>72</v>
      </c>
      <c r="C42" s="144"/>
      <c r="D42" s="144"/>
      <c r="E42" s="144">
        <f t="shared" si="0"/>
        <v>0</v>
      </c>
      <c r="F42" s="165"/>
      <c r="H42" s="13"/>
    </row>
    <row r="43" spans="1:10" ht="31.5">
      <c r="A43" s="149" t="s">
        <v>11</v>
      </c>
      <c r="B43" s="150" t="s">
        <v>219</v>
      </c>
      <c r="C43" s="144"/>
      <c r="D43" s="144"/>
      <c r="E43" s="144">
        <f t="shared" si="0"/>
        <v>0</v>
      </c>
      <c r="F43" s="165"/>
    </row>
    <row r="44" spans="1:10" s="9" customFormat="1">
      <c r="A44" s="145" t="s">
        <v>25</v>
      </c>
      <c r="B44" s="146" t="s">
        <v>73</v>
      </c>
      <c r="C44" s="147">
        <f>C45+C46</f>
        <v>0</v>
      </c>
      <c r="D44" s="147">
        <f>D45+D46</f>
        <v>0</v>
      </c>
      <c r="E44" s="144">
        <f t="shared" si="0"/>
        <v>0</v>
      </c>
      <c r="F44" s="165"/>
    </row>
    <row r="45" spans="1:10">
      <c r="A45" s="149" t="s">
        <v>20</v>
      </c>
      <c r="B45" s="150" t="s">
        <v>74</v>
      </c>
      <c r="C45" s="144"/>
      <c r="D45" s="144"/>
      <c r="E45" s="144">
        <f t="shared" si="0"/>
        <v>0</v>
      </c>
      <c r="F45" s="165"/>
    </row>
    <row r="46" spans="1:10">
      <c r="A46" s="149" t="s">
        <v>11</v>
      </c>
      <c r="B46" s="150" t="s">
        <v>75</v>
      </c>
      <c r="C46" s="144"/>
      <c r="D46" s="144"/>
      <c r="E46" s="144">
        <f t="shared" si="0"/>
        <v>0</v>
      </c>
      <c r="F46" s="165"/>
    </row>
    <row r="47" spans="1:10" s="9" customFormat="1" ht="31.5">
      <c r="A47" s="145" t="s">
        <v>76</v>
      </c>
      <c r="B47" s="146" t="s">
        <v>77</v>
      </c>
      <c r="C47" s="147"/>
      <c r="D47" s="164"/>
      <c r="E47" s="144">
        <f t="shared" si="0"/>
        <v>0</v>
      </c>
      <c r="F47" s="165"/>
    </row>
    <row r="48" spans="1:10">
      <c r="F48" s="166"/>
      <c r="G48" s="16"/>
      <c r="H48" s="16"/>
      <c r="I48" s="16"/>
      <c r="J48" s="13"/>
    </row>
    <row r="49" spans="6:10">
      <c r="F49" s="167"/>
      <c r="G49" s="22"/>
      <c r="H49" s="22"/>
      <c r="I49" s="22"/>
      <c r="J49" s="22"/>
    </row>
    <row r="50" spans="6:10">
      <c r="G50" s="12"/>
      <c r="I50" s="13"/>
    </row>
    <row r="51" spans="6:10">
      <c r="G51" s="16"/>
      <c r="H51" s="16"/>
      <c r="I51" s="16"/>
    </row>
  </sheetData>
  <mergeCells count="12">
    <mergeCell ref="J3:L4"/>
    <mergeCell ref="D2:F2"/>
    <mergeCell ref="D1:F1"/>
    <mergeCell ref="A3:F3"/>
    <mergeCell ref="A4:F4"/>
    <mergeCell ref="A5:F5"/>
    <mergeCell ref="G29:G30"/>
    <mergeCell ref="A7:A8"/>
    <mergeCell ref="B7:B8"/>
    <mergeCell ref="C7:C8"/>
    <mergeCell ref="D7:D8"/>
    <mergeCell ref="E7:F7"/>
  </mergeCells>
  <pageMargins left="0.99" right="0.21" top="0.34" bottom="0.62" header="0.3" footer="0.3"/>
  <pageSetup paperSize="9" scale="90" orientation="portrait" r:id="rId1"/>
  <headerFoot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workbookViewId="0">
      <selection activeCell="A4" sqref="A4:H4"/>
    </sheetView>
  </sheetViews>
  <sheetFormatPr defaultRowHeight="15"/>
  <cols>
    <col min="1" max="1" width="5.140625" style="86" customWidth="1"/>
    <col min="2" max="2" width="26.28515625" style="86" customWidth="1"/>
    <col min="3" max="3" width="12.28515625" style="86" customWidth="1"/>
    <col min="4" max="4" width="12.140625" style="86" customWidth="1"/>
    <col min="5" max="5" width="11.42578125" style="86" customWidth="1"/>
    <col min="6" max="6" width="12" style="86" customWidth="1"/>
    <col min="7" max="7" width="8.7109375" style="86" customWidth="1"/>
    <col min="8" max="8" width="9.140625" style="86" customWidth="1"/>
    <col min="9" max="9" width="12.42578125" style="86" customWidth="1"/>
    <col min="10" max="10" width="13" style="86" customWidth="1"/>
    <col min="11" max="256" width="9.140625" style="86"/>
    <col min="257" max="257" width="5.140625" style="86" customWidth="1"/>
    <col min="258" max="258" width="18.42578125" style="86" customWidth="1"/>
    <col min="259" max="259" width="13.42578125" style="86" customWidth="1"/>
    <col min="260" max="260" width="12.140625" style="86" customWidth="1"/>
    <col min="261" max="261" width="14.140625" style="86" customWidth="1"/>
    <col min="262" max="262" width="12.42578125" style="86" customWidth="1"/>
    <col min="263" max="263" width="9.7109375" style="86" customWidth="1"/>
    <col min="264" max="264" width="9.140625" style="86"/>
    <col min="265" max="265" width="12.42578125" style="86" customWidth="1"/>
    <col min="266" max="266" width="13" style="86" customWidth="1"/>
    <col min="267" max="512" width="9.140625" style="86"/>
    <col min="513" max="513" width="5.140625" style="86" customWidth="1"/>
    <col min="514" max="514" width="18.42578125" style="86" customWidth="1"/>
    <col min="515" max="515" width="13.42578125" style="86" customWidth="1"/>
    <col min="516" max="516" width="12.140625" style="86" customWidth="1"/>
    <col min="517" max="517" width="14.140625" style="86" customWidth="1"/>
    <col min="518" max="518" width="12.42578125" style="86" customWidth="1"/>
    <col min="519" max="519" width="9.7109375" style="86" customWidth="1"/>
    <col min="520" max="520" width="9.140625" style="86"/>
    <col min="521" max="521" width="12.42578125" style="86" customWidth="1"/>
    <col min="522" max="522" width="13" style="86" customWidth="1"/>
    <col min="523" max="768" width="9.140625" style="86"/>
    <col min="769" max="769" width="5.140625" style="86" customWidth="1"/>
    <col min="770" max="770" width="18.42578125" style="86" customWidth="1"/>
    <col min="771" max="771" width="13.42578125" style="86" customWidth="1"/>
    <col min="772" max="772" width="12.140625" style="86" customWidth="1"/>
    <col min="773" max="773" width="14.140625" style="86" customWidth="1"/>
    <col min="774" max="774" width="12.42578125" style="86" customWidth="1"/>
    <col min="775" max="775" width="9.7109375" style="86" customWidth="1"/>
    <col min="776" max="776" width="9.140625" style="86"/>
    <col min="777" max="777" width="12.42578125" style="86" customWidth="1"/>
    <col min="778" max="778" width="13" style="86" customWidth="1"/>
    <col min="779" max="1024" width="9.140625" style="86"/>
    <col min="1025" max="1025" width="5.140625" style="86" customWidth="1"/>
    <col min="1026" max="1026" width="18.42578125" style="86" customWidth="1"/>
    <col min="1027" max="1027" width="13.42578125" style="86" customWidth="1"/>
    <col min="1028" max="1028" width="12.140625" style="86" customWidth="1"/>
    <col min="1029" max="1029" width="14.140625" style="86" customWidth="1"/>
    <col min="1030" max="1030" width="12.42578125" style="86" customWidth="1"/>
    <col min="1031" max="1031" width="9.7109375" style="86" customWidth="1"/>
    <col min="1032" max="1032" width="9.140625" style="86"/>
    <col min="1033" max="1033" width="12.42578125" style="86" customWidth="1"/>
    <col min="1034" max="1034" width="13" style="86" customWidth="1"/>
    <col min="1035" max="1280" width="9.140625" style="86"/>
    <col min="1281" max="1281" width="5.140625" style="86" customWidth="1"/>
    <col min="1282" max="1282" width="18.42578125" style="86" customWidth="1"/>
    <col min="1283" max="1283" width="13.42578125" style="86" customWidth="1"/>
    <col min="1284" max="1284" width="12.140625" style="86" customWidth="1"/>
    <col min="1285" max="1285" width="14.140625" style="86" customWidth="1"/>
    <col min="1286" max="1286" width="12.42578125" style="86" customWidth="1"/>
    <col min="1287" max="1287" width="9.7109375" style="86" customWidth="1"/>
    <col min="1288" max="1288" width="9.140625" style="86"/>
    <col min="1289" max="1289" width="12.42578125" style="86" customWidth="1"/>
    <col min="1290" max="1290" width="13" style="86" customWidth="1"/>
    <col min="1291" max="1536" width="9.140625" style="86"/>
    <col min="1537" max="1537" width="5.140625" style="86" customWidth="1"/>
    <col min="1538" max="1538" width="18.42578125" style="86" customWidth="1"/>
    <col min="1539" max="1539" width="13.42578125" style="86" customWidth="1"/>
    <col min="1540" max="1540" width="12.140625" style="86" customWidth="1"/>
    <col min="1541" max="1541" width="14.140625" style="86" customWidth="1"/>
    <col min="1542" max="1542" width="12.42578125" style="86" customWidth="1"/>
    <col min="1543" max="1543" width="9.7109375" style="86" customWidth="1"/>
    <col min="1544" max="1544" width="9.140625" style="86"/>
    <col min="1545" max="1545" width="12.42578125" style="86" customWidth="1"/>
    <col min="1546" max="1546" width="13" style="86" customWidth="1"/>
    <col min="1547" max="1792" width="9.140625" style="86"/>
    <col min="1793" max="1793" width="5.140625" style="86" customWidth="1"/>
    <col min="1794" max="1794" width="18.42578125" style="86" customWidth="1"/>
    <col min="1795" max="1795" width="13.42578125" style="86" customWidth="1"/>
    <col min="1796" max="1796" width="12.140625" style="86" customWidth="1"/>
    <col min="1797" max="1797" width="14.140625" style="86" customWidth="1"/>
    <col min="1798" max="1798" width="12.42578125" style="86" customWidth="1"/>
    <col min="1799" max="1799" width="9.7109375" style="86" customWidth="1"/>
    <col min="1800" max="1800" width="9.140625" style="86"/>
    <col min="1801" max="1801" width="12.42578125" style="86" customWidth="1"/>
    <col min="1802" max="1802" width="13" style="86" customWidth="1"/>
    <col min="1803" max="2048" width="9.140625" style="86"/>
    <col min="2049" max="2049" width="5.140625" style="86" customWidth="1"/>
    <col min="2050" max="2050" width="18.42578125" style="86" customWidth="1"/>
    <col min="2051" max="2051" width="13.42578125" style="86" customWidth="1"/>
    <col min="2052" max="2052" width="12.140625" style="86" customWidth="1"/>
    <col min="2053" max="2053" width="14.140625" style="86" customWidth="1"/>
    <col min="2054" max="2054" width="12.42578125" style="86" customWidth="1"/>
    <col min="2055" max="2055" width="9.7109375" style="86" customWidth="1"/>
    <col min="2056" max="2056" width="9.140625" style="86"/>
    <col min="2057" max="2057" width="12.42578125" style="86" customWidth="1"/>
    <col min="2058" max="2058" width="13" style="86" customWidth="1"/>
    <col min="2059" max="2304" width="9.140625" style="86"/>
    <col min="2305" max="2305" width="5.140625" style="86" customWidth="1"/>
    <col min="2306" max="2306" width="18.42578125" style="86" customWidth="1"/>
    <col min="2307" max="2307" width="13.42578125" style="86" customWidth="1"/>
    <col min="2308" max="2308" width="12.140625" style="86" customWidth="1"/>
    <col min="2309" max="2309" width="14.140625" style="86" customWidth="1"/>
    <col min="2310" max="2310" width="12.42578125" style="86" customWidth="1"/>
    <col min="2311" max="2311" width="9.7109375" style="86" customWidth="1"/>
    <col min="2312" max="2312" width="9.140625" style="86"/>
    <col min="2313" max="2313" width="12.42578125" style="86" customWidth="1"/>
    <col min="2314" max="2314" width="13" style="86" customWidth="1"/>
    <col min="2315" max="2560" width="9.140625" style="86"/>
    <col min="2561" max="2561" width="5.140625" style="86" customWidth="1"/>
    <col min="2562" max="2562" width="18.42578125" style="86" customWidth="1"/>
    <col min="2563" max="2563" width="13.42578125" style="86" customWidth="1"/>
    <col min="2564" max="2564" width="12.140625" style="86" customWidth="1"/>
    <col min="2565" max="2565" width="14.140625" style="86" customWidth="1"/>
    <col min="2566" max="2566" width="12.42578125" style="86" customWidth="1"/>
    <col min="2567" max="2567" width="9.7109375" style="86" customWidth="1"/>
    <col min="2568" max="2568" width="9.140625" style="86"/>
    <col min="2569" max="2569" width="12.42578125" style="86" customWidth="1"/>
    <col min="2570" max="2570" width="13" style="86" customWidth="1"/>
    <col min="2571" max="2816" width="9.140625" style="86"/>
    <col min="2817" max="2817" width="5.140625" style="86" customWidth="1"/>
    <col min="2818" max="2818" width="18.42578125" style="86" customWidth="1"/>
    <col min="2819" max="2819" width="13.42578125" style="86" customWidth="1"/>
    <col min="2820" max="2820" width="12.140625" style="86" customWidth="1"/>
    <col min="2821" max="2821" width="14.140625" style="86" customWidth="1"/>
    <col min="2822" max="2822" width="12.42578125" style="86" customWidth="1"/>
    <col min="2823" max="2823" width="9.7109375" style="86" customWidth="1"/>
    <col min="2824" max="2824" width="9.140625" style="86"/>
    <col min="2825" max="2825" width="12.42578125" style="86" customWidth="1"/>
    <col min="2826" max="2826" width="13" style="86" customWidth="1"/>
    <col min="2827" max="3072" width="9.140625" style="86"/>
    <col min="3073" max="3073" width="5.140625" style="86" customWidth="1"/>
    <col min="3074" max="3074" width="18.42578125" style="86" customWidth="1"/>
    <col min="3075" max="3075" width="13.42578125" style="86" customWidth="1"/>
    <col min="3076" max="3076" width="12.140625" style="86" customWidth="1"/>
    <col min="3077" max="3077" width="14.140625" style="86" customWidth="1"/>
    <col min="3078" max="3078" width="12.42578125" style="86" customWidth="1"/>
    <col min="3079" max="3079" width="9.7109375" style="86" customWidth="1"/>
    <col min="3080" max="3080" width="9.140625" style="86"/>
    <col min="3081" max="3081" width="12.42578125" style="86" customWidth="1"/>
    <col min="3082" max="3082" width="13" style="86" customWidth="1"/>
    <col min="3083" max="3328" width="9.140625" style="86"/>
    <col min="3329" max="3329" width="5.140625" style="86" customWidth="1"/>
    <col min="3330" max="3330" width="18.42578125" style="86" customWidth="1"/>
    <col min="3331" max="3331" width="13.42578125" style="86" customWidth="1"/>
    <col min="3332" max="3332" width="12.140625" style="86" customWidth="1"/>
    <col min="3333" max="3333" width="14.140625" style="86" customWidth="1"/>
    <col min="3334" max="3334" width="12.42578125" style="86" customWidth="1"/>
    <col min="3335" max="3335" width="9.7109375" style="86" customWidth="1"/>
    <col min="3336" max="3336" width="9.140625" style="86"/>
    <col min="3337" max="3337" width="12.42578125" style="86" customWidth="1"/>
    <col min="3338" max="3338" width="13" style="86" customWidth="1"/>
    <col min="3339" max="3584" width="9.140625" style="86"/>
    <col min="3585" max="3585" width="5.140625" style="86" customWidth="1"/>
    <col min="3586" max="3586" width="18.42578125" style="86" customWidth="1"/>
    <col min="3587" max="3587" width="13.42578125" style="86" customWidth="1"/>
    <col min="3588" max="3588" width="12.140625" style="86" customWidth="1"/>
    <col min="3589" max="3589" width="14.140625" style="86" customWidth="1"/>
    <col min="3590" max="3590" width="12.42578125" style="86" customWidth="1"/>
    <col min="3591" max="3591" width="9.7109375" style="86" customWidth="1"/>
    <col min="3592" max="3592" width="9.140625" style="86"/>
    <col min="3593" max="3593" width="12.42578125" style="86" customWidth="1"/>
    <col min="3594" max="3594" width="13" style="86" customWidth="1"/>
    <col min="3595" max="3840" width="9.140625" style="86"/>
    <col min="3841" max="3841" width="5.140625" style="86" customWidth="1"/>
    <col min="3842" max="3842" width="18.42578125" style="86" customWidth="1"/>
    <col min="3843" max="3843" width="13.42578125" style="86" customWidth="1"/>
    <col min="3844" max="3844" width="12.140625" style="86" customWidth="1"/>
    <col min="3845" max="3845" width="14.140625" style="86" customWidth="1"/>
    <col min="3846" max="3846" width="12.42578125" style="86" customWidth="1"/>
    <col min="3847" max="3847" width="9.7109375" style="86" customWidth="1"/>
    <col min="3848" max="3848" width="9.140625" style="86"/>
    <col min="3849" max="3849" width="12.42578125" style="86" customWidth="1"/>
    <col min="3850" max="3850" width="13" style="86" customWidth="1"/>
    <col min="3851" max="4096" width="9.140625" style="86"/>
    <col min="4097" max="4097" width="5.140625" style="86" customWidth="1"/>
    <col min="4098" max="4098" width="18.42578125" style="86" customWidth="1"/>
    <col min="4099" max="4099" width="13.42578125" style="86" customWidth="1"/>
    <col min="4100" max="4100" width="12.140625" style="86" customWidth="1"/>
    <col min="4101" max="4101" width="14.140625" style="86" customWidth="1"/>
    <col min="4102" max="4102" width="12.42578125" style="86" customWidth="1"/>
    <col min="4103" max="4103" width="9.7109375" style="86" customWidth="1"/>
    <col min="4104" max="4104" width="9.140625" style="86"/>
    <col min="4105" max="4105" width="12.42578125" style="86" customWidth="1"/>
    <col min="4106" max="4106" width="13" style="86" customWidth="1"/>
    <col min="4107" max="4352" width="9.140625" style="86"/>
    <col min="4353" max="4353" width="5.140625" style="86" customWidth="1"/>
    <col min="4354" max="4354" width="18.42578125" style="86" customWidth="1"/>
    <col min="4355" max="4355" width="13.42578125" style="86" customWidth="1"/>
    <col min="4356" max="4356" width="12.140625" style="86" customWidth="1"/>
    <col min="4357" max="4357" width="14.140625" style="86" customWidth="1"/>
    <col min="4358" max="4358" width="12.42578125" style="86" customWidth="1"/>
    <col min="4359" max="4359" width="9.7109375" style="86" customWidth="1"/>
    <col min="4360" max="4360" width="9.140625" style="86"/>
    <col min="4361" max="4361" width="12.42578125" style="86" customWidth="1"/>
    <col min="4362" max="4362" width="13" style="86" customWidth="1"/>
    <col min="4363" max="4608" width="9.140625" style="86"/>
    <col min="4609" max="4609" width="5.140625" style="86" customWidth="1"/>
    <col min="4610" max="4610" width="18.42578125" style="86" customWidth="1"/>
    <col min="4611" max="4611" width="13.42578125" style="86" customWidth="1"/>
    <col min="4612" max="4612" width="12.140625" style="86" customWidth="1"/>
    <col min="4613" max="4613" width="14.140625" style="86" customWidth="1"/>
    <col min="4614" max="4614" width="12.42578125" style="86" customWidth="1"/>
    <col min="4615" max="4615" width="9.7109375" style="86" customWidth="1"/>
    <col min="4616" max="4616" width="9.140625" style="86"/>
    <col min="4617" max="4617" width="12.42578125" style="86" customWidth="1"/>
    <col min="4618" max="4618" width="13" style="86" customWidth="1"/>
    <col min="4619" max="4864" width="9.140625" style="86"/>
    <col min="4865" max="4865" width="5.140625" style="86" customWidth="1"/>
    <col min="4866" max="4866" width="18.42578125" style="86" customWidth="1"/>
    <col min="4867" max="4867" width="13.42578125" style="86" customWidth="1"/>
    <col min="4868" max="4868" width="12.140625" style="86" customWidth="1"/>
    <col min="4869" max="4869" width="14.140625" style="86" customWidth="1"/>
    <col min="4870" max="4870" width="12.42578125" style="86" customWidth="1"/>
    <col min="4871" max="4871" width="9.7109375" style="86" customWidth="1"/>
    <col min="4872" max="4872" width="9.140625" style="86"/>
    <col min="4873" max="4873" width="12.42578125" style="86" customWidth="1"/>
    <col min="4874" max="4874" width="13" style="86" customWidth="1"/>
    <col min="4875" max="5120" width="9.140625" style="86"/>
    <col min="5121" max="5121" width="5.140625" style="86" customWidth="1"/>
    <col min="5122" max="5122" width="18.42578125" style="86" customWidth="1"/>
    <col min="5123" max="5123" width="13.42578125" style="86" customWidth="1"/>
    <col min="5124" max="5124" width="12.140625" style="86" customWidth="1"/>
    <col min="5125" max="5125" width="14.140625" style="86" customWidth="1"/>
    <col min="5126" max="5126" width="12.42578125" style="86" customWidth="1"/>
    <col min="5127" max="5127" width="9.7109375" style="86" customWidth="1"/>
    <col min="5128" max="5128" width="9.140625" style="86"/>
    <col min="5129" max="5129" width="12.42578125" style="86" customWidth="1"/>
    <col min="5130" max="5130" width="13" style="86" customWidth="1"/>
    <col min="5131" max="5376" width="9.140625" style="86"/>
    <col min="5377" max="5377" width="5.140625" style="86" customWidth="1"/>
    <col min="5378" max="5378" width="18.42578125" style="86" customWidth="1"/>
    <col min="5379" max="5379" width="13.42578125" style="86" customWidth="1"/>
    <col min="5380" max="5380" width="12.140625" style="86" customWidth="1"/>
    <col min="5381" max="5381" width="14.140625" style="86" customWidth="1"/>
    <col min="5382" max="5382" width="12.42578125" style="86" customWidth="1"/>
    <col min="5383" max="5383" width="9.7109375" style="86" customWidth="1"/>
    <col min="5384" max="5384" width="9.140625" style="86"/>
    <col min="5385" max="5385" width="12.42578125" style="86" customWidth="1"/>
    <col min="5386" max="5386" width="13" style="86" customWidth="1"/>
    <col min="5387" max="5632" width="9.140625" style="86"/>
    <col min="5633" max="5633" width="5.140625" style="86" customWidth="1"/>
    <col min="5634" max="5634" width="18.42578125" style="86" customWidth="1"/>
    <col min="5635" max="5635" width="13.42578125" style="86" customWidth="1"/>
    <col min="5636" max="5636" width="12.140625" style="86" customWidth="1"/>
    <col min="5637" max="5637" width="14.140625" style="86" customWidth="1"/>
    <col min="5638" max="5638" width="12.42578125" style="86" customWidth="1"/>
    <col min="5639" max="5639" width="9.7109375" style="86" customWidth="1"/>
    <col min="5640" max="5640" width="9.140625" style="86"/>
    <col min="5641" max="5641" width="12.42578125" style="86" customWidth="1"/>
    <col min="5642" max="5642" width="13" style="86" customWidth="1"/>
    <col min="5643" max="5888" width="9.140625" style="86"/>
    <col min="5889" max="5889" width="5.140625" style="86" customWidth="1"/>
    <col min="5890" max="5890" width="18.42578125" style="86" customWidth="1"/>
    <col min="5891" max="5891" width="13.42578125" style="86" customWidth="1"/>
    <col min="5892" max="5892" width="12.140625" style="86" customWidth="1"/>
    <col min="5893" max="5893" width="14.140625" style="86" customWidth="1"/>
    <col min="5894" max="5894" width="12.42578125" style="86" customWidth="1"/>
    <col min="5895" max="5895" width="9.7109375" style="86" customWidth="1"/>
    <col min="5896" max="5896" width="9.140625" style="86"/>
    <col min="5897" max="5897" width="12.42578125" style="86" customWidth="1"/>
    <col min="5898" max="5898" width="13" style="86" customWidth="1"/>
    <col min="5899" max="6144" width="9.140625" style="86"/>
    <col min="6145" max="6145" width="5.140625" style="86" customWidth="1"/>
    <col min="6146" max="6146" width="18.42578125" style="86" customWidth="1"/>
    <col min="6147" max="6147" width="13.42578125" style="86" customWidth="1"/>
    <col min="6148" max="6148" width="12.140625" style="86" customWidth="1"/>
    <col min="6149" max="6149" width="14.140625" style="86" customWidth="1"/>
    <col min="6150" max="6150" width="12.42578125" style="86" customWidth="1"/>
    <col min="6151" max="6151" width="9.7109375" style="86" customWidth="1"/>
    <col min="6152" max="6152" width="9.140625" style="86"/>
    <col min="6153" max="6153" width="12.42578125" style="86" customWidth="1"/>
    <col min="6154" max="6154" width="13" style="86" customWidth="1"/>
    <col min="6155" max="6400" width="9.140625" style="86"/>
    <col min="6401" max="6401" width="5.140625" style="86" customWidth="1"/>
    <col min="6402" max="6402" width="18.42578125" style="86" customWidth="1"/>
    <col min="6403" max="6403" width="13.42578125" style="86" customWidth="1"/>
    <col min="6404" max="6404" width="12.140625" style="86" customWidth="1"/>
    <col min="6405" max="6405" width="14.140625" style="86" customWidth="1"/>
    <col min="6406" max="6406" width="12.42578125" style="86" customWidth="1"/>
    <col min="6407" max="6407" width="9.7109375" style="86" customWidth="1"/>
    <col min="6408" max="6408" width="9.140625" style="86"/>
    <col min="6409" max="6409" width="12.42578125" style="86" customWidth="1"/>
    <col min="6410" max="6410" width="13" style="86" customWidth="1"/>
    <col min="6411" max="6656" width="9.140625" style="86"/>
    <col min="6657" max="6657" width="5.140625" style="86" customWidth="1"/>
    <col min="6658" max="6658" width="18.42578125" style="86" customWidth="1"/>
    <col min="6659" max="6659" width="13.42578125" style="86" customWidth="1"/>
    <col min="6660" max="6660" width="12.140625" style="86" customWidth="1"/>
    <col min="6661" max="6661" width="14.140625" style="86" customWidth="1"/>
    <col min="6662" max="6662" width="12.42578125" style="86" customWidth="1"/>
    <col min="6663" max="6663" width="9.7109375" style="86" customWidth="1"/>
    <col min="6664" max="6664" width="9.140625" style="86"/>
    <col min="6665" max="6665" width="12.42578125" style="86" customWidth="1"/>
    <col min="6666" max="6666" width="13" style="86" customWidth="1"/>
    <col min="6667" max="6912" width="9.140625" style="86"/>
    <col min="6913" max="6913" width="5.140625" style="86" customWidth="1"/>
    <col min="6914" max="6914" width="18.42578125" style="86" customWidth="1"/>
    <col min="6915" max="6915" width="13.42578125" style="86" customWidth="1"/>
    <col min="6916" max="6916" width="12.140625" style="86" customWidth="1"/>
    <col min="6917" max="6917" width="14.140625" style="86" customWidth="1"/>
    <col min="6918" max="6918" width="12.42578125" style="86" customWidth="1"/>
    <col min="6919" max="6919" width="9.7109375" style="86" customWidth="1"/>
    <col min="6920" max="6920" width="9.140625" style="86"/>
    <col min="6921" max="6921" width="12.42578125" style="86" customWidth="1"/>
    <col min="6922" max="6922" width="13" style="86" customWidth="1"/>
    <col min="6923" max="7168" width="9.140625" style="86"/>
    <col min="7169" max="7169" width="5.140625" style="86" customWidth="1"/>
    <col min="7170" max="7170" width="18.42578125" style="86" customWidth="1"/>
    <col min="7171" max="7171" width="13.42578125" style="86" customWidth="1"/>
    <col min="7172" max="7172" width="12.140625" style="86" customWidth="1"/>
    <col min="7173" max="7173" width="14.140625" style="86" customWidth="1"/>
    <col min="7174" max="7174" width="12.42578125" style="86" customWidth="1"/>
    <col min="7175" max="7175" width="9.7109375" style="86" customWidth="1"/>
    <col min="7176" max="7176" width="9.140625" style="86"/>
    <col min="7177" max="7177" width="12.42578125" style="86" customWidth="1"/>
    <col min="7178" max="7178" width="13" style="86" customWidth="1"/>
    <col min="7179" max="7424" width="9.140625" style="86"/>
    <col min="7425" max="7425" width="5.140625" style="86" customWidth="1"/>
    <col min="7426" max="7426" width="18.42578125" style="86" customWidth="1"/>
    <col min="7427" max="7427" width="13.42578125" style="86" customWidth="1"/>
    <col min="7428" max="7428" width="12.140625" style="86" customWidth="1"/>
    <col min="7429" max="7429" width="14.140625" style="86" customWidth="1"/>
    <col min="7430" max="7430" width="12.42578125" style="86" customWidth="1"/>
    <col min="7431" max="7431" width="9.7109375" style="86" customWidth="1"/>
    <col min="7432" max="7432" width="9.140625" style="86"/>
    <col min="7433" max="7433" width="12.42578125" style="86" customWidth="1"/>
    <col min="7434" max="7434" width="13" style="86" customWidth="1"/>
    <col min="7435" max="7680" width="9.140625" style="86"/>
    <col min="7681" max="7681" width="5.140625" style="86" customWidth="1"/>
    <col min="7682" max="7682" width="18.42578125" style="86" customWidth="1"/>
    <col min="7683" max="7683" width="13.42578125" style="86" customWidth="1"/>
    <col min="7684" max="7684" width="12.140625" style="86" customWidth="1"/>
    <col min="7685" max="7685" width="14.140625" style="86" customWidth="1"/>
    <col min="7686" max="7686" width="12.42578125" style="86" customWidth="1"/>
    <col min="7687" max="7687" width="9.7109375" style="86" customWidth="1"/>
    <col min="7688" max="7688" width="9.140625" style="86"/>
    <col min="7689" max="7689" width="12.42578125" style="86" customWidth="1"/>
    <col min="7690" max="7690" width="13" style="86" customWidth="1"/>
    <col min="7691" max="7936" width="9.140625" style="86"/>
    <col min="7937" max="7937" width="5.140625" style="86" customWidth="1"/>
    <col min="7938" max="7938" width="18.42578125" style="86" customWidth="1"/>
    <col min="7939" max="7939" width="13.42578125" style="86" customWidth="1"/>
    <col min="7940" max="7940" width="12.140625" style="86" customWidth="1"/>
    <col min="7941" max="7941" width="14.140625" style="86" customWidth="1"/>
    <col min="7942" max="7942" width="12.42578125" style="86" customWidth="1"/>
    <col min="7943" max="7943" width="9.7109375" style="86" customWidth="1"/>
    <col min="7944" max="7944" width="9.140625" style="86"/>
    <col min="7945" max="7945" width="12.42578125" style="86" customWidth="1"/>
    <col min="7946" max="7946" width="13" style="86" customWidth="1"/>
    <col min="7947" max="8192" width="9.140625" style="86"/>
    <col min="8193" max="8193" width="5.140625" style="86" customWidth="1"/>
    <col min="8194" max="8194" width="18.42578125" style="86" customWidth="1"/>
    <col min="8195" max="8195" width="13.42578125" style="86" customWidth="1"/>
    <col min="8196" max="8196" width="12.140625" style="86" customWidth="1"/>
    <col min="8197" max="8197" width="14.140625" style="86" customWidth="1"/>
    <col min="8198" max="8198" width="12.42578125" style="86" customWidth="1"/>
    <col min="8199" max="8199" width="9.7109375" style="86" customWidth="1"/>
    <col min="8200" max="8200" width="9.140625" style="86"/>
    <col min="8201" max="8201" width="12.42578125" style="86" customWidth="1"/>
    <col min="8202" max="8202" width="13" style="86" customWidth="1"/>
    <col min="8203" max="8448" width="9.140625" style="86"/>
    <col min="8449" max="8449" width="5.140625" style="86" customWidth="1"/>
    <col min="8450" max="8450" width="18.42578125" style="86" customWidth="1"/>
    <col min="8451" max="8451" width="13.42578125" style="86" customWidth="1"/>
    <col min="8452" max="8452" width="12.140625" style="86" customWidth="1"/>
    <col min="8453" max="8453" width="14.140625" style="86" customWidth="1"/>
    <col min="8454" max="8454" width="12.42578125" style="86" customWidth="1"/>
    <col min="8455" max="8455" width="9.7109375" style="86" customWidth="1"/>
    <col min="8456" max="8456" width="9.140625" style="86"/>
    <col min="8457" max="8457" width="12.42578125" style="86" customWidth="1"/>
    <col min="8458" max="8458" width="13" style="86" customWidth="1"/>
    <col min="8459" max="8704" width="9.140625" style="86"/>
    <col min="8705" max="8705" width="5.140625" style="86" customWidth="1"/>
    <col min="8706" max="8706" width="18.42578125" style="86" customWidth="1"/>
    <col min="8707" max="8707" width="13.42578125" style="86" customWidth="1"/>
    <col min="8708" max="8708" width="12.140625" style="86" customWidth="1"/>
    <col min="8709" max="8709" width="14.140625" style="86" customWidth="1"/>
    <col min="8710" max="8710" width="12.42578125" style="86" customWidth="1"/>
    <col min="8711" max="8711" width="9.7109375" style="86" customWidth="1"/>
    <col min="8712" max="8712" width="9.140625" style="86"/>
    <col min="8713" max="8713" width="12.42578125" style="86" customWidth="1"/>
    <col min="8714" max="8714" width="13" style="86" customWidth="1"/>
    <col min="8715" max="8960" width="9.140625" style="86"/>
    <col min="8961" max="8961" width="5.140625" style="86" customWidth="1"/>
    <col min="8962" max="8962" width="18.42578125" style="86" customWidth="1"/>
    <col min="8963" max="8963" width="13.42578125" style="86" customWidth="1"/>
    <col min="8964" max="8964" width="12.140625" style="86" customWidth="1"/>
    <col min="8965" max="8965" width="14.140625" style="86" customWidth="1"/>
    <col min="8966" max="8966" width="12.42578125" style="86" customWidth="1"/>
    <col min="8967" max="8967" width="9.7109375" style="86" customWidth="1"/>
    <col min="8968" max="8968" width="9.140625" style="86"/>
    <col min="8969" max="8969" width="12.42578125" style="86" customWidth="1"/>
    <col min="8970" max="8970" width="13" style="86" customWidth="1"/>
    <col min="8971" max="9216" width="9.140625" style="86"/>
    <col min="9217" max="9217" width="5.140625" style="86" customWidth="1"/>
    <col min="9218" max="9218" width="18.42578125" style="86" customWidth="1"/>
    <col min="9219" max="9219" width="13.42578125" style="86" customWidth="1"/>
    <col min="9220" max="9220" width="12.140625" style="86" customWidth="1"/>
    <col min="9221" max="9221" width="14.140625" style="86" customWidth="1"/>
    <col min="9222" max="9222" width="12.42578125" style="86" customWidth="1"/>
    <col min="9223" max="9223" width="9.7109375" style="86" customWidth="1"/>
    <col min="9224" max="9224" width="9.140625" style="86"/>
    <col min="9225" max="9225" width="12.42578125" style="86" customWidth="1"/>
    <col min="9226" max="9226" width="13" style="86" customWidth="1"/>
    <col min="9227" max="9472" width="9.140625" style="86"/>
    <col min="9473" max="9473" width="5.140625" style="86" customWidth="1"/>
    <col min="9474" max="9474" width="18.42578125" style="86" customWidth="1"/>
    <col min="9475" max="9475" width="13.42578125" style="86" customWidth="1"/>
    <col min="9476" max="9476" width="12.140625" style="86" customWidth="1"/>
    <col min="9477" max="9477" width="14.140625" style="86" customWidth="1"/>
    <col min="9478" max="9478" width="12.42578125" style="86" customWidth="1"/>
    <col min="9479" max="9479" width="9.7109375" style="86" customWidth="1"/>
    <col min="9480" max="9480" width="9.140625" style="86"/>
    <col min="9481" max="9481" width="12.42578125" style="86" customWidth="1"/>
    <col min="9482" max="9482" width="13" style="86" customWidth="1"/>
    <col min="9483" max="9728" width="9.140625" style="86"/>
    <col min="9729" max="9729" width="5.140625" style="86" customWidth="1"/>
    <col min="9730" max="9730" width="18.42578125" style="86" customWidth="1"/>
    <col min="9731" max="9731" width="13.42578125" style="86" customWidth="1"/>
    <col min="9732" max="9732" width="12.140625" style="86" customWidth="1"/>
    <col min="9733" max="9733" width="14.140625" style="86" customWidth="1"/>
    <col min="9734" max="9734" width="12.42578125" style="86" customWidth="1"/>
    <col min="9735" max="9735" width="9.7109375" style="86" customWidth="1"/>
    <col min="9736" max="9736" width="9.140625" style="86"/>
    <col min="9737" max="9737" width="12.42578125" style="86" customWidth="1"/>
    <col min="9738" max="9738" width="13" style="86" customWidth="1"/>
    <col min="9739" max="9984" width="9.140625" style="86"/>
    <col min="9985" max="9985" width="5.140625" style="86" customWidth="1"/>
    <col min="9986" max="9986" width="18.42578125" style="86" customWidth="1"/>
    <col min="9987" max="9987" width="13.42578125" style="86" customWidth="1"/>
    <col min="9988" max="9988" width="12.140625" style="86" customWidth="1"/>
    <col min="9989" max="9989" width="14.140625" style="86" customWidth="1"/>
    <col min="9990" max="9990" width="12.42578125" style="86" customWidth="1"/>
    <col min="9991" max="9991" width="9.7109375" style="86" customWidth="1"/>
    <col min="9992" max="9992" width="9.140625" style="86"/>
    <col min="9993" max="9993" width="12.42578125" style="86" customWidth="1"/>
    <col min="9994" max="9994" width="13" style="86" customWidth="1"/>
    <col min="9995" max="10240" width="9.140625" style="86"/>
    <col min="10241" max="10241" width="5.140625" style="86" customWidth="1"/>
    <col min="10242" max="10242" width="18.42578125" style="86" customWidth="1"/>
    <col min="10243" max="10243" width="13.42578125" style="86" customWidth="1"/>
    <col min="10244" max="10244" width="12.140625" style="86" customWidth="1"/>
    <col min="10245" max="10245" width="14.140625" style="86" customWidth="1"/>
    <col min="10246" max="10246" width="12.42578125" style="86" customWidth="1"/>
    <col min="10247" max="10247" width="9.7109375" style="86" customWidth="1"/>
    <col min="10248" max="10248" width="9.140625" style="86"/>
    <col min="10249" max="10249" width="12.42578125" style="86" customWidth="1"/>
    <col min="10250" max="10250" width="13" style="86" customWidth="1"/>
    <col min="10251" max="10496" width="9.140625" style="86"/>
    <col min="10497" max="10497" width="5.140625" style="86" customWidth="1"/>
    <col min="10498" max="10498" width="18.42578125" style="86" customWidth="1"/>
    <col min="10499" max="10499" width="13.42578125" style="86" customWidth="1"/>
    <col min="10500" max="10500" width="12.140625" style="86" customWidth="1"/>
    <col min="10501" max="10501" width="14.140625" style="86" customWidth="1"/>
    <col min="10502" max="10502" width="12.42578125" style="86" customWidth="1"/>
    <col min="10503" max="10503" width="9.7109375" style="86" customWidth="1"/>
    <col min="10504" max="10504" width="9.140625" style="86"/>
    <col min="10505" max="10505" width="12.42578125" style="86" customWidth="1"/>
    <col min="10506" max="10506" width="13" style="86" customWidth="1"/>
    <col min="10507" max="10752" width="9.140625" style="86"/>
    <col min="10753" max="10753" width="5.140625" style="86" customWidth="1"/>
    <col min="10754" max="10754" width="18.42578125" style="86" customWidth="1"/>
    <col min="10755" max="10755" width="13.42578125" style="86" customWidth="1"/>
    <col min="10756" max="10756" width="12.140625" style="86" customWidth="1"/>
    <col min="10757" max="10757" width="14.140625" style="86" customWidth="1"/>
    <col min="10758" max="10758" width="12.42578125" style="86" customWidth="1"/>
    <col min="10759" max="10759" width="9.7109375" style="86" customWidth="1"/>
    <col min="10760" max="10760" width="9.140625" style="86"/>
    <col min="10761" max="10761" width="12.42578125" style="86" customWidth="1"/>
    <col min="10762" max="10762" width="13" style="86" customWidth="1"/>
    <col min="10763" max="11008" width="9.140625" style="86"/>
    <col min="11009" max="11009" width="5.140625" style="86" customWidth="1"/>
    <col min="11010" max="11010" width="18.42578125" style="86" customWidth="1"/>
    <col min="11011" max="11011" width="13.42578125" style="86" customWidth="1"/>
    <col min="11012" max="11012" width="12.140625" style="86" customWidth="1"/>
    <col min="11013" max="11013" width="14.140625" style="86" customWidth="1"/>
    <col min="11014" max="11014" width="12.42578125" style="86" customWidth="1"/>
    <col min="11015" max="11015" width="9.7109375" style="86" customWidth="1"/>
    <col min="11016" max="11016" width="9.140625" style="86"/>
    <col min="11017" max="11017" width="12.42578125" style="86" customWidth="1"/>
    <col min="11018" max="11018" width="13" style="86" customWidth="1"/>
    <col min="11019" max="11264" width="9.140625" style="86"/>
    <col min="11265" max="11265" width="5.140625" style="86" customWidth="1"/>
    <col min="11266" max="11266" width="18.42578125" style="86" customWidth="1"/>
    <col min="11267" max="11267" width="13.42578125" style="86" customWidth="1"/>
    <col min="11268" max="11268" width="12.140625" style="86" customWidth="1"/>
    <col min="11269" max="11269" width="14.140625" style="86" customWidth="1"/>
    <col min="11270" max="11270" width="12.42578125" style="86" customWidth="1"/>
    <col min="11271" max="11271" width="9.7109375" style="86" customWidth="1"/>
    <col min="11272" max="11272" width="9.140625" style="86"/>
    <col min="11273" max="11273" width="12.42578125" style="86" customWidth="1"/>
    <col min="11274" max="11274" width="13" style="86" customWidth="1"/>
    <col min="11275" max="11520" width="9.140625" style="86"/>
    <col min="11521" max="11521" width="5.140625" style="86" customWidth="1"/>
    <col min="11522" max="11522" width="18.42578125" style="86" customWidth="1"/>
    <col min="11523" max="11523" width="13.42578125" style="86" customWidth="1"/>
    <col min="11524" max="11524" width="12.140625" style="86" customWidth="1"/>
    <col min="11525" max="11525" width="14.140625" style="86" customWidth="1"/>
    <col min="11526" max="11526" width="12.42578125" style="86" customWidth="1"/>
    <col min="11527" max="11527" width="9.7109375" style="86" customWidth="1"/>
    <col min="11528" max="11528" width="9.140625" style="86"/>
    <col min="11529" max="11529" width="12.42578125" style="86" customWidth="1"/>
    <col min="11530" max="11530" width="13" style="86" customWidth="1"/>
    <col min="11531" max="11776" width="9.140625" style="86"/>
    <col min="11777" max="11777" width="5.140625" style="86" customWidth="1"/>
    <col min="11778" max="11778" width="18.42578125" style="86" customWidth="1"/>
    <col min="11779" max="11779" width="13.42578125" style="86" customWidth="1"/>
    <col min="11780" max="11780" width="12.140625" style="86" customWidth="1"/>
    <col min="11781" max="11781" width="14.140625" style="86" customWidth="1"/>
    <col min="11782" max="11782" width="12.42578125" style="86" customWidth="1"/>
    <col min="11783" max="11783" width="9.7109375" style="86" customWidth="1"/>
    <col min="11784" max="11784" width="9.140625" style="86"/>
    <col min="11785" max="11785" width="12.42578125" style="86" customWidth="1"/>
    <col min="11786" max="11786" width="13" style="86" customWidth="1"/>
    <col min="11787" max="12032" width="9.140625" style="86"/>
    <col min="12033" max="12033" width="5.140625" style="86" customWidth="1"/>
    <col min="12034" max="12034" width="18.42578125" style="86" customWidth="1"/>
    <col min="12035" max="12035" width="13.42578125" style="86" customWidth="1"/>
    <col min="12036" max="12036" width="12.140625" style="86" customWidth="1"/>
    <col min="12037" max="12037" width="14.140625" style="86" customWidth="1"/>
    <col min="12038" max="12038" width="12.42578125" style="86" customWidth="1"/>
    <col min="12039" max="12039" width="9.7109375" style="86" customWidth="1"/>
    <col min="12040" max="12040" width="9.140625" style="86"/>
    <col min="12041" max="12041" width="12.42578125" style="86" customWidth="1"/>
    <col min="12042" max="12042" width="13" style="86" customWidth="1"/>
    <col min="12043" max="12288" width="9.140625" style="86"/>
    <col min="12289" max="12289" width="5.140625" style="86" customWidth="1"/>
    <col min="12290" max="12290" width="18.42578125" style="86" customWidth="1"/>
    <col min="12291" max="12291" width="13.42578125" style="86" customWidth="1"/>
    <col min="12292" max="12292" width="12.140625" style="86" customWidth="1"/>
    <col min="12293" max="12293" width="14.140625" style="86" customWidth="1"/>
    <col min="12294" max="12294" width="12.42578125" style="86" customWidth="1"/>
    <col min="12295" max="12295" width="9.7109375" style="86" customWidth="1"/>
    <col min="12296" max="12296" width="9.140625" style="86"/>
    <col min="12297" max="12297" width="12.42578125" style="86" customWidth="1"/>
    <col min="12298" max="12298" width="13" style="86" customWidth="1"/>
    <col min="12299" max="12544" width="9.140625" style="86"/>
    <col min="12545" max="12545" width="5.140625" style="86" customWidth="1"/>
    <col min="12546" max="12546" width="18.42578125" style="86" customWidth="1"/>
    <col min="12547" max="12547" width="13.42578125" style="86" customWidth="1"/>
    <col min="12548" max="12548" width="12.140625" style="86" customWidth="1"/>
    <col min="12549" max="12549" width="14.140625" style="86" customWidth="1"/>
    <col min="12550" max="12550" width="12.42578125" style="86" customWidth="1"/>
    <col min="12551" max="12551" width="9.7109375" style="86" customWidth="1"/>
    <col min="12552" max="12552" width="9.140625" style="86"/>
    <col min="12553" max="12553" width="12.42578125" style="86" customWidth="1"/>
    <col min="12554" max="12554" width="13" style="86" customWidth="1"/>
    <col min="12555" max="12800" width="9.140625" style="86"/>
    <col min="12801" max="12801" width="5.140625" style="86" customWidth="1"/>
    <col min="12802" max="12802" width="18.42578125" style="86" customWidth="1"/>
    <col min="12803" max="12803" width="13.42578125" style="86" customWidth="1"/>
    <col min="12804" max="12804" width="12.140625" style="86" customWidth="1"/>
    <col min="12805" max="12805" width="14.140625" style="86" customWidth="1"/>
    <col min="12806" max="12806" width="12.42578125" style="86" customWidth="1"/>
    <col min="12807" max="12807" width="9.7109375" style="86" customWidth="1"/>
    <col min="12808" max="12808" width="9.140625" style="86"/>
    <col min="12809" max="12809" width="12.42578125" style="86" customWidth="1"/>
    <col min="12810" max="12810" width="13" style="86" customWidth="1"/>
    <col min="12811" max="13056" width="9.140625" style="86"/>
    <col min="13057" max="13057" width="5.140625" style="86" customWidth="1"/>
    <col min="13058" max="13058" width="18.42578125" style="86" customWidth="1"/>
    <col min="13059" max="13059" width="13.42578125" style="86" customWidth="1"/>
    <col min="13060" max="13060" width="12.140625" style="86" customWidth="1"/>
    <col min="13061" max="13061" width="14.140625" style="86" customWidth="1"/>
    <col min="13062" max="13062" width="12.42578125" style="86" customWidth="1"/>
    <col min="13063" max="13063" width="9.7109375" style="86" customWidth="1"/>
    <col min="13064" max="13064" width="9.140625" style="86"/>
    <col min="13065" max="13065" width="12.42578125" style="86" customWidth="1"/>
    <col min="13066" max="13066" width="13" style="86" customWidth="1"/>
    <col min="13067" max="13312" width="9.140625" style="86"/>
    <col min="13313" max="13313" width="5.140625" style="86" customWidth="1"/>
    <col min="13314" max="13314" width="18.42578125" style="86" customWidth="1"/>
    <col min="13315" max="13315" width="13.42578125" style="86" customWidth="1"/>
    <col min="13316" max="13316" width="12.140625" style="86" customWidth="1"/>
    <col min="13317" max="13317" width="14.140625" style="86" customWidth="1"/>
    <col min="13318" max="13318" width="12.42578125" style="86" customWidth="1"/>
    <col min="13319" max="13319" width="9.7109375" style="86" customWidth="1"/>
    <col min="13320" max="13320" width="9.140625" style="86"/>
    <col min="13321" max="13321" width="12.42578125" style="86" customWidth="1"/>
    <col min="13322" max="13322" width="13" style="86" customWidth="1"/>
    <col min="13323" max="13568" width="9.140625" style="86"/>
    <col min="13569" max="13569" width="5.140625" style="86" customWidth="1"/>
    <col min="13570" max="13570" width="18.42578125" style="86" customWidth="1"/>
    <col min="13571" max="13571" width="13.42578125" style="86" customWidth="1"/>
    <col min="13572" max="13572" width="12.140625" style="86" customWidth="1"/>
    <col min="13573" max="13573" width="14.140625" style="86" customWidth="1"/>
    <col min="13574" max="13574" width="12.42578125" style="86" customWidth="1"/>
    <col min="13575" max="13575" width="9.7109375" style="86" customWidth="1"/>
    <col min="13576" max="13576" width="9.140625" style="86"/>
    <col min="13577" max="13577" width="12.42578125" style="86" customWidth="1"/>
    <col min="13578" max="13578" width="13" style="86" customWidth="1"/>
    <col min="13579" max="13824" width="9.140625" style="86"/>
    <col min="13825" max="13825" width="5.140625" style="86" customWidth="1"/>
    <col min="13826" max="13826" width="18.42578125" style="86" customWidth="1"/>
    <col min="13827" max="13827" width="13.42578125" style="86" customWidth="1"/>
    <col min="13828" max="13828" width="12.140625" style="86" customWidth="1"/>
    <col min="13829" max="13829" width="14.140625" style="86" customWidth="1"/>
    <col min="13830" max="13830" width="12.42578125" style="86" customWidth="1"/>
    <col min="13831" max="13831" width="9.7109375" style="86" customWidth="1"/>
    <col min="13832" max="13832" width="9.140625" style="86"/>
    <col min="13833" max="13833" width="12.42578125" style="86" customWidth="1"/>
    <col min="13834" max="13834" width="13" style="86" customWidth="1"/>
    <col min="13835" max="14080" width="9.140625" style="86"/>
    <col min="14081" max="14081" width="5.140625" style="86" customWidth="1"/>
    <col min="14082" max="14082" width="18.42578125" style="86" customWidth="1"/>
    <col min="14083" max="14083" width="13.42578125" style="86" customWidth="1"/>
    <col min="14084" max="14084" width="12.140625" style="86" customWidth="1"/>
    <col min="14085" max="14085" width="14.140625" style="86" customWidth="1"/>
    <col min="14086" max="14086" width="12.42578125" style="86" customWidth="1"/>
    <col min="14087" max="14087" width="9.7109375" style="86" customWidth="1"/>
    <col min="14088" max="14088" width="9.140625" style="86"/>
    <col min="14089" max="14089" width="12.42578125" style="86" customWidth="1"/>
    <col min="14090" max="14090" width="13" style="86" customWidth="1"/>
    <col min="14091" max="14336" width="9.140625" style="86"/>
    <col min="14337" max="14337" width="5.140625" style="86" customWidth="1"/>
    <col min="14338" max="14338" width="18.42578125" style="86" customWidth="1"/>
    <col min="14339" max="14339" width="13.42578125" style="86" customWidth="1"/>
    <col min="14340" max="14340" width="12.140625" style="86" customWidth="1"/>
    <col min="14341" max="14341" width="14.140625" style="86" customWidth="1"/>
    <col min="14342" max="14342" width="12.42578125" style="86" customWidth="1"/>
    <col min="14343" max="14343" width="9.7109375" style="86" customWidth="1"/>
    <col min="14344" max="14344" width="9.140625" style="86"/>
    <col min="14345" max="14345" width="12.42578125" style="86" customWidth="1"/>
    <col min="14346" max="14346" width="13" style="86" customWidth="1"/>
    <col min="14347" max="14592" width="9.140625" style="86"/>
    <col min="14593" max="14593" width="5.140625" style="86" customWidth="1"/>
    <col min="14594" max="14594" width="18.42578125" style="86" customWidth="1"/>
    <col min="14595" max="14595" width="13.42578125" style="86" customWidth="1"/>
    <col min="14596" max="14596" width="12.140625" style="86" customWidth="1"/>
    <col min="14597" max="14597" width="14.140625" style="86" customWidth="1"/>
    <col min="14598" max="14598" width="12.42578125" style="86" customWidth="1"/>
    <col min="14599" max="14599" width="9.7109375" style="86" customWidth="1"/>
    <col min="14600" max="14600" width="9.140625" style="86"/>
    <col min="14601" max="14601" width="12.42578125" style="86" customWidth="1"/>
    <col min="14602" max="14602" width="13" style="86" customWidth="1"/>
    <col min="14603" max="14848" width="9.140625" style="86"/>
    <col min="14849" max="14849" width="5.140625" style="86" customWidth="1"/>
    <col min="14850" max="14850" width="18.42578125" style="86" customWidth="1"/>
    <col min="14851" max="14851" width="13.42578125" style="86" customWidth="1"/>
    <col min="14852" max="14852" width="12.140625" style="86" customWidth="1"/>
    <col min="14853" max="14853" width="14.140625" style="86" customWidth="1"/>
    <col min="14854" max="14854" width="12.42578125" style="86" customWidth="1"/>
    <col min="14855" max="14855" width="9.7109375" style="86" customWidth="1"/>
    <col min="14856" max="14856" width="9.140625" style="86"/>
    <col min="14857" max="14857" width="12.42578125" style="86" customWidth="1"/>
    <col min="14858" max="14858" width="13" style="86" customWidth="1"/>
    <col min="14859" max="15104" width="9.140625" style="86"/>
    <col min="15105" max="15105" width="5.140625" style="86" customWidth="1"/>
    <col min="15106" max="15106" width="18.42578125" style="86" customWidth="1"/>
    <col min="15107" max="15107" width="13.42578125" style="86" customWidth="1"/>
    <col min="15108" max="15108" width="12.140625" style="86" customWidth="1"/>
    <col min="15109" max="15109" width="14.140625" style="86" customWidth="1"/>
    <col min="15110" max="15110" width="12.42578125" style="86" customWidth="1"/>
    <col min="15111" max="15111" width="9.7109375" style="86" customWidth="1"/>
    <col min="15112" max="15112" width="9.140625" style="86"/>
    <col min="15113" max="15113" width="12.42578125" style="86" customWidth="1"/>
    <col min="15114" max="15114" width="13" style="86" customWidth="1"/>
    <col min="15115" max="15360" width="9.140625" style="86"/>
    <col min="15361" max="15361" width="5.140625" style="86" customWidth="1"/>
    <col min="15362" max="15362" width="18.42578125" style="86" customWidth="1"/>
    <col min="15363" max="15363" width="13.42578125" style="86" customWidth="1"/>
    <col min="15364" max="15364" width="12.140625" style="86" customWidth="1"/>
    <col min="15365" max="15365" width="14.140625" style="86" customWidth="1"/>
    <col min="15366" max="15366" width="12.42578125" style="86" customWidth="1"/>
    <col min="15367" max="15367" width="9.7109375" style="86" customWidth="1"/>
    <col min="15368" max="15368" width="9.140625" style="86"/>
    <col min="15369" max="15369" width="12.42578125" style="86" customWidth="1"/>
    <col min="15370" max="15370" width="13" style="86" customWidth="1"/>
    <col min="15371" max="15616" width="9.140625" style="86"/>
    <col min="15617" max="15617" width="5.140625" style="86" customWidth="1"/>
    <col min="15618" max="15618" width="18.42578125" style="86" customWidth="1"/>
    <col min="15619" max="15619" width="13.42578125" style="86" customWidth="1"/>
    <col min="15620" max="15620" width="12.140625" style="86" customWidth="1"/>
    <col min="15621" max="15621" width="14.140625" style="86" customWidth="1"/>
    <col min="15622" max="15622" width="12.42578125" style="86" customWidth="1"/>
    <col min="15623" max="15623" width="9.7109375" style="86" customWidth="1"/>
    <col min="15624" max="15624" width="9.140625" style="86"/>
    <col min="15625" max="15625" width="12.42578125" style="86" customWidth="1"/>
    <col min="15626" max="15626" width="13" style="86" customWidth="1"/>
    <col min="15627" max="15872" width="9.140625" style="86"/>
    <col min="15873" max="15873" width="5.140625" style="86" customWidth="1"/>
    <col min="15874" max="15874" width="18.42578125" style="86" customWidth="1"/>
    <col min="15875" max="15875" width="13.42578125" style="86" customWidth="1"/>
    <col min="15876" max="15876" width="12.140625" style="86" customWidth="1"/>
    <col min="15877" max="15877" width="14.140625" style="86" customWidth="1"/>
    <col min="15878" max="15878" width="12.42578125" style="86" customWidth="1"/>
    <col min="15879" max="15879" width="9.7109375" style="86" customWidth="1"/>
    <col min="15880" max="15880" width="9.140625" style="86"/>
    <col min="15881" max="15881" width="12.42578125" style="86" customWidth="1"/>
    <col min="15882" max="15882" width="13" style="86" customWidth="1"/>
    <col min="15883" max="16128" width="9.140625" style="86"/>
    <col min="16129" max="16129" width="5.140625" style="86" customWidth="1"/>
    <col min="16130" max="16130" width="18.42578125" style="86" customWidth="1"/>
    <col min="16131" max="16131" width="13.42578125" style="86" customWidth="1"/>
    <col min="16132" max="16132" width="12.140625" style="86" customWidth="1"/>
    <col min="16133" max="16133" width="14.140625" style="86" customWidth="1"/>
    <col min="16134" max="16134" width="12.42578125" style="86" customWidth="1"/>
    <col min="16135" max="16135" width="9.7109375" style="86" customWidth="1"/>
    <col min="16136" max="16136" width="9.140625" style="86"/>
    <col min="16137" max="16137" width="12.42578125" style="86" customWidth="1"/>
    <col min="16138" max="16138" width="13" style="86" customWidth="1"/>
    <col min="16139" max="16384" width="9.140625" style="86"/>
  </cols>
  <sheetData>
    <row r="1" spans="1:11" ht="15.75">
      <c r="A1" s="85"/>
      <c r="B1" s="85"/>
      <c r="C1" s="85"/>
      <c r="D1" s="85"/>
      <c r="E1" s="85"/>
      <c r="F1" s="401" t="s">
        <v>80</v>
      </c>
      <c r="G1" s="401"/>
      <c r="H1" s="401"/>
    </row>
    <row r="2" spans="1:11" ht="15.75">
      <c r="A2" s="85"/>
      <c r="B2" s="85"/>
      <c r="C2" s="85"/>
      <c r="D2" s="85"/>
      <c r="E2" s="85"/>
      <c r="F2" s="400"/>
      <c r="G2" s="400"/>
      <c r="H2" s="400"/>
    </row>
    <row r="3" spans="1:11" ht="35.25" customHeight="1">
      <c r="A3" s="402" t="s">
        <v>303</v>
      </c>
      <c r="B3" s="402"/>
      <c r="C3" s="402"/>
      <c r="D3" s="402"/>
      <c r="E3" s="402"/>
      <c r="F3" s="402"/>
      <c r="G3" s="402"/>
      <c r="H3" s="402"/>
    </row>
    <row r="4" spans="1:11" ht="15.75">
      <c r="A4" s="394" t="s">
        <v>453</v>
      </c>
      <c r="B4" s="394"/>
      <c r="C4" s="394"/>
      <c r="D4" s="394"/>
      <c r="E4" s="394"/>
      <c r="F4" s="394"/>
      <c r="G4" s="394"/>
      <c r="H4" s="394"/>
    </row>
    <row r="5" spans="1:11" ht="15.75">
      <c r="A5" s="334"/>
      <c r="B5" s="334"/>
      <c r="C5" s="334"/>
      <c r="D5" s="334"/>
      <c r="E5" s="334"/>
      <c r="F5" s="334"/>
      <c r="G5" s="334"/>
      <c r="H5" s="334"/>
    </row>
    <row r="6" spans="1:11" ht="15.75">
      <c r="A6" s="85"/>
      <c r="B6" s="85"/>
      <c r="C6" s="85"/>
      <c r="D6" s="85"/>
      <c r="E6" s="85"/>
      <c r="F6" s="85"/>
      <c r="G6" s="85"/>
      <c r="H6" s="87" t="s">
        <v>47</v>
      </c>
    </row>
    <row r="7" spans="1:11" ht="15.75">
      <c r="A7" s="403" t="s">
        <v>1</v>
      </c>
      <c r="B7" s="403" t="s">
        <v>2</v>
      </c>
      <c r="C7" s="403" t="s">
        <v>48</v>
      </c>
      <c r="D7" s="403"/>
      <c r="E7" s="403" t="s">
        <v>49</v>
      </c>
      <c r="F7" s="403"/>
      <c r="G7" s="403" t="s">
        <v>78</v>
      </c>
      <c r="H7" s="403"/>
      <c r="I7" s="88"/>
      <c r="J7" s="88"/>
    </row>
    <row r="8" spans="1:11" ht="47.25">
      <c r="A8" s="403"/>
      <c r="B8" s="403"/>
      <c r="C8" s="89" t="s">
        <v>81</v>
      </c>
      <c r="D8" s="89" t="s">
        <v>82</v>
      </c>
      <c r="E8" s="89" t="s">
        <v>81</v>
      </c>
      <c r="F8" s="89" t="s">
        <v>82</v>
      </c>
      <c r="G8" s="89" t="s">
        <v>81</v>
      </c>
      <c r="H8" s="89" t="s">
        <v>82</v>
      </c>
    </row>
    <row r="9" spans="1:11" ht="15.75">
      <c r="A9" s="191" t="s">
        <v>3</v>
      </c>
      <c r="B9" s="191" t="s">
        <v>4</v>
      </c>
      <c r="C9" s="191">
        <v>1</v>
      </c>
      <c r="D9" s="191">
        <v>2</v>
      </c>
      <c r="E9" s="191">
        <v>3</v>
      </c>
      <c r="F9" s="191">
        <v>4</v>
      </c>
      <c r="G9" s="191" t="s">
        <v>83</v>
      </c>
      <c r="H9" s="191" t="s">
        <v>84</v>
      </c>
      <c r="I9" s="88"/>
    </row>
    <row r="10" spans="1:11" ht="31.5">
      <c r="A10" s="170"/>
      <c r="B10" s="171" t="s">
        <v>300</v>
      </c>
      <c r="C10" s="172">
        <f>C11+SUM(C80:C85)</f>
        <v>1143472</v>
      </c>
      <c r="D10" s="172">
        <f>D11+SUM(D80:D85)</f>
        <v>1067884.8</v>
      </c>
      <c r="E10" s="172">
        <f>E11+SUM(E80:E85)</f>
        <v>1519903.4277000001</v>
      </c>
      <c r="F10" s="172">
        <f>F11+SUM(F80:F85)</f>
        <v>1420912.4280000001</v>
      </c>
      <c r="G10" s="190">
        <f>E10/C10*100</f>
        <v>132.92003894279878</v>
      </c>
      <c r="H10" s="190">
        <f>F10/D10*100</f>
        <v>133.05858721839658</v>
      </c>
      <c r="I10" s="88"/>
      <c r="J10" s="88"/>
      <c r="K10" s="88"/>
    </row>
    <row r="11" spans="1:11" ht="38.25" customHeight="1">
      <c r="A11" s="170" t="s">
        <v>3</v>
      </c>
      <c r="B11" s="171" t="s">
        <v>85</v>
      </c>
      <c r="C11" s="172">
        <f>C12+C67+C68+C78+C79</f>
        <v>450000</v>
      </c>
      <c r="D11" s="172">
        <f>D12+D67+D68+D78+D79</f>
        <v>374412.79999999999</v>
      </c>
      <c r="E11" s="172">
        <f>E12+E67+E68+E78+E79</f>
        <v>352999.05770000006</v>
      </c>
      <c r="F11" s="172">
        <f>F12+F67+F68+F78+F79</f>
        <v>289711.60800000007</v>
      </c>
      <c r="G11" s="190">
        <f t="shared" ref="G11:G63" si="0">E11/C11*100</f>
        <v>78.444235044444454</v>
      </c>
      <c r="H11" s="190">
        <f t="shared" ref="H11:H63" si="1">F11/D11*100</f>
        <v>77.377591791733636</v>
      </c>
      <c r="I11" s="88"/>
      <c r="J11" s="88"/>
    </row>
    <row r="12" spans="1:11" ht="15.75">
      <c r="A12" s="170" t="s">
        <v>20</v>
      </c>
      <c r="B12" s="171" t="s">
        <v>86</v>
      </c>
      <c r="C12" s="172">
        <f>C13+C20+C27+C34+C42+C43+C46+C47+C50+C51+C52+C53+C54+C55+C61+C62+C63+C64+C65+C66</f>
        <v>442000</v>
      </c>
      <c r="D12" s="172">
        <f>D13+D20+D27+D34+D42+D43+D46+D47+D50+D51+D52+D53+D54+D55+D61+D62+D63+D64+D65+D66</f>
        <v>366412.79999999999</v>
      </c>
      <c r="E12" s="172">
        <f>E13+E20+E27+E34+E42+E43+E46+E47+E50+E51+E52+E53+E54+E55+E61+E62+E63+E64+E65+E66</f>
        <v>349972.71570000006</v>
      </c>
      <c r="F12" s="172">
        <f>F13+F20+F27+F34+F42+F43+F46+F47+F50+F51+F52+F53+F54+F55+F61+F62+F63+F64+F65+F66</f>
        <v>286685.26600000006</v>
      </c>
      <c r="G12" s="190">
        <f t="shared" si="0"/>
        <v>79.179347443438928</v>
      </c>
      <c r="H12" s="190">
        <f t="shared" si="1"/>
        <v>78.241061993467497</v>
      </c>
      <c r="I12" s="88"/>
    </row>
    <row r="13" spans="1:11" ht="72" customHeight="1">
      <c r="A13" s="170">
        <v>1</v>
      </c>
      <c r="B13" s="171" t="s">
        <v>251</v>
      </c>
      <c r="C13" s="173">
        <f>SUM(C14:C17)</f>
        <v>440</v>
      </c>
      <c r="D13" s="173">
        <f>SUM(D14:D17)</f>
        <v>311</v>
      </c>
      <c r="E13" s="173">
        <f>SUM(E14:E17)</f>
        <v>3075.8697000000002</v>
      </c>
      <c r="F13" s="173">
        <f>SUM(F14:F17)</f>
        <v>2158.2150000000001</v>
      </c>
      <c r="G13" s="190">
        <f t="shared" si="0"/>
        <v>699.06129545454542</v>
      </c>
      <c r="H13" s="190">
        <f t="shared" si="1"/>
        <v>693.95980707395506</v>
      </c>
      <c r="J13" s="88"/>
    </row>
    <row r="14" spans="1:11" ht="31.5">
      <c r="A14" s="174" t="s">
        <v>252</v>
      </c>
      <c r="B14" s="175" t="s">
        <v>178</v>
      </c>
      <c r="C14" s="176">
        <v>430</v>
      </c>
      <c r="D14" s="176">
        <v>301</v>
      </c>
      <c r="E14" s="176">
        <v>2893</v>
      </c>
      <c r="F14" s="176">
        <v>2025.1120000000001</v>
      </c>
      <c r="G14" s="187">
        <f t="shared" si="0"/>
        <v>672.79069767441854</v>
      </c>
      <c r="H14" s="187">
        <f t="shared" si="1"/>
        <v>672.79468438538208</v>
      </c>
    </row>
    <row r="15" spans="1:11" ht="31.5" hidden="1">
      <c r="A15" s="174" t="s">
        <v>252</v>
      </c>
      <c r="B15" s="175" t="s">
        <v>179</v>
      </c>
      <c r="C15" s="176"/>
      <c r="D15" s="176"/>
      <c r="E15" s="176"/>
      <c r="F15" s="176"/>
      <c r="G15" s="187" t="e">
        <f t="shared" si="0"/>
        <v>#DIV/0!</v>
      </c>
      <c r="H15" s="187" t="e">
        <f t="shared" si="1"/>
        <v>#DIV/0!</v>
      </c>
    </row>
    <row r="16" spans="1:11" ht="15.75">
      <c r="A16" s="174" t="s">
        <v>252</v>
      </c>
      <c r="B16" s="175" t="s">
        <v>301</v>
      </c>
      <c r="C16" s="176"/>
      <c r="D16" s="176"/>
      <c r="E16" s="176">
        <v>165.8877</v>
      </c>
      <c r="F16" s="176">
        <v>116.121</v>
      </c>
      <c r="G16" s="187"/>
      <c r="H16" s="187"/>
    </row>
    <row r="17" spans="1:8" ht="15.75">
      <c r="A17" s="174" t="s">
        <v>252</v>
      </c>
      <c r="B17" s="175" t="s">
        <v>180</v>
      </c>
      <c r="C17" s="176">
        <v>10</v>
      </c>
      <c r="D17" s="176">
        <v>10</v>
      </c>
      <c r="E17" s="176">
        <v>16.981999999999999</v>
      </c>
      <c r="F17" s="176">
        <v>16.981999999999999</v>
      </c>
      <c r="G17" s="187">
        <f t="shared" si="0"/>
        <v>169.82</v>
      </c>
      <c r="H17" s="187">
        <f t="shared" si="1"/>
        <v>169.82</v>
      </c>
    </row>
    <row r="18" spans="1:8" ht="15.75" hidden="1">
      <c r="A18" s="174" t="s">
        <v>252</v>
      </c>
      <c r="B18" s="175" t="s">
        <v>181</v>
      </c>
      <c r="C18" s="176"/>
      <c r="D18" s="176"/>
      <c r="E18" s="176"/>
      <c r="F18" s="176"/>
      <c r="G18" s="187" t="e">
        <f t="shared" si="0"/>
        <v>#DIV/0!</v>
      </c>
      <c r="H18" s="187" t="e">
        <f t="shared" si="1"/>
        <v>#DIV/0!</v>
      </c>
    </row>
    <row r="19" spans="1:8" ht="15.75" hidden="1">
      <c r="A19" s="174" t="s">
        <v>252</v>
      </c>
      <c r="B19" s="175" t="s">
        <v>12</v>
      </c>
      <c r="C19" s="176"/>
      <c r="D19" s="176"/>
      <c r="E19" s="176"/>
      <c r="F19" s="176"/>
      <c r="G19" s="187" t="e">
        <f t="shared" si="0"/>
        <v>#DIV/0!</v>
      </c>
      <c r="H19" s="187" t="e">
        <f t="shared" si="1"/>
        <v>#DIV/0!</v>
      </c>
    </row>
    <row r="20" spans="1:8" ht="70.5" customHeight="1">
      <c r="A20" s="170">
        <v>2</v>
      </c>
      <c r="B20" s="171" t="s">
        <v>253</v>
      </c>
      <c r="C20" s="173">
        <f>SUM(C21:C24)</f>
        <v>0</v>
      </c>
      <c r="D20" s="173">
        <f>SUM(D21:D24)</f>
        <v>0</v>
      </c>
      <c r="E20" s="173">
        <f>SUM(E21:E24)</f>
        <v>0</v>
      </c>
      <c r="F20" s="173">
        <f>SUM(F21:F24)</f>
        <v>0</v>
      </c>
      <c r="G20" s="187"/>
      <c r="H20" s="187"/>
    </row>
    <row r="21" spans="1:8" ht="31.5">
      <c r="A21" s="174" t="s">
        <v>252</v>
      </c>
      <c r="B21" s="175" t="s">
        <v>178</v>
      </c>
      <c r="C21" s="176"/>
      <c r="D21" s="176"/>
      <c r="E21" s="176"/>
      <c r="F21" s="176"/>
      <c r="G21" s="187"/>
      <c r="H21" s="187"/>
    </row>
    <row r="22" spans="1:8" ht="31.5">
      <c r="A22" s="174" t="s">
        <v>252</v>
      </c>
      <c r="B22" s="175" t="s">
        <v>179</v>
      </c>
      <c r="C22" s="176"/>
      <c r="D22" s="176"/>
      <c r="E22" s="176"/>
      <c r="F22" s="176"/>
      <c r="G22" s="187"/>
      <c r="H22" s="187"/>
    </row>
    <row r="23" spans="1:8" ht="15.75">
      <c r="A23" s="174" t="s">
        <v>252</v>
      </c>
      <c r="B23" s="175" t="s">
        <v>301</v>
      </c>
      <c r="C23" s="176"/>
      <c r="D23" s="176"/>
      <c r="E23" s="176"/>
      <c r="F23" s="176"/>
      <c r="G23" s="187"/>
      <c r="H23" s="187"/>
    </row>
    <row r="24" spans="1:8" ht="15.75">
      <c r="A24" s="174" t="s">
        <v>252</v>
      </c>
      <c r="B24" s="175" t="s">
        <v>180</v>
      </c>
      <c r="C24" s="176"/>
      <c r="D24" s="176"/>
      <c r="E24" s="176"/>
      <c r="F24" s="176"/>
      <c r="G24" s="187"/>
      <c r="H24" s="187"/>
    </row>
    <row r="25" spans="1:8" ht="15.75" hidden="1">
      <c r="A25" s="174" t="s">
        <v>252</v>
      </c>
      <c r="B25" s="175" t="s">
        <v>181</v>
      </c>
      <c r="C25" s="176"/>
      <c r="D25" s="176"/>
      <c r="E25" s="176"/>
      <c r="F25" s="176"/>
      <c r="G25" s="187" t="e">
        <f t="shared" si="0"/>
        <v>#DIV/0!</v>
      </c>
      <c r="H25" s="187" t="e">
        <f t="shared" si="1"/>
        <v>#DIV/0!</v>
      </c>
    </row>
    <row r="26" spans="1:8" ht="15.75" hidden="1">
      <c r="A26" s="174" t="s">
        <v>252</v>
      </c>
      <c r="B26" s="175" t="s">
        <v>12</v>
      </c>
      <c r="C26" s="176"/>
      <c r="D26" s="176"/>
      <c r="E26" s="176"/>
      <c r="F26" s="176"/>
      <c r="G26" s="187" t="e">
        <f t="shared" si="0"/>
        <v>#DIV/0!</v>
      </c>
      <c r="H26" s="187" t="e">
        <f t="shared" si="1"/>
        <v>#DIV/0!</v>
      </c>
    </row>
    <row r="27" spans="1:8" ht="47.25">
      <c r="A27" s="170">
        <v>3</v>
      </c>
      <c r="B27" s="171" t="s">
        <v>186</v>
      </c>
      <c r="C27" s="173">
        <f>SUM(C28:C31)</f>
        <v>7880</v>
      </c>
      <c r="D27" s="173">
        <f>SUM(D28:D31)</f>
        <v>5525</v>
      </c>
      <c r="E27" s="173">
        <f>SUM(E28:E31)</f>
        <v>26748.894</v>
      </c>
      <c r="F27" s="173">
        <f>SUM(F28:F31)</f>
        <v>18737.469000000001</v>
      </c>
      <c r="G27" s="190">
        <f t="shared" si="0"/>
        <v>339.45296954314722</v>
      </c>
      <c r="H27" s="190">
        <f t="shared" si="1"/>
        <v>339.13971040723982</v>
      </c>
    </row>
    <row r="28" spans="1:8" ht="31.5">
      <c r="A28" s="174" t="s">
        <v>252</v>
      </c>
      <c r="B28" s="175" t="s">
        <v>178</v>
      </c>
      <c r="C28" s="176">
        <v>4350</v>
      </c>
      <c r="D28" s="176">
        <v>3045</v>
      </c>
      <c r="E28" s="176">
        <v>7952.9080000000004</v>
      </c>
      <c r="F28" s="176">
        <v>5567.0349999999999</v>
      </c>
      <c r="G28" s="187">
        <f t="shared" si="0"/>
        <v>182.82547126436782</v>
      </c>
      <c r="H28" s="187">
        <f t="shared" si="1"/>
        <v>182.82545155993429</v>
      </c>
    </row>
    <row r="29" spans="1:8" ht="31.5">
      <c r="A29" s="174" t="s">
        <v>252</v>
      </c>
      <c r="B29" s="175" t="s">
        <v>184</v>
      </c>
      <c r="C29" s="176"/>
      <c r="D29" s="176"/>
      <c r="E29" s="176"/>
      <c r="F29" s="176"/>
      <c r="G29" s="187"/>
      <c r="H29" s="187"/>
    </row>
    <row r="30" spans="1:8" ht="15.75">
      <c r="A30" s="174" t="s">
        <v>252</v>
      </c>
      <c r="B30" s="175" t="s">
        <v>185</v>
      </c>
      <c r="C30" s="176">
        <v>3500</v>
      </c>
      <c r="D30" s="176">
        <v>2450</v>
      </c>
      <c r="E30" s="176">
        <v>44.146999999999998</v>
      </c>
      <c r="F30" s="176">
        <v>44.146999999999998</v>
      </c>
      <c r="G30" s="187">
        <f t="shared" si="0"/>
        <v>1.2613428571428571</v>
      </c>
      <c r="H30" s="187">
        <f t="shared" si="1"/>
        <v>1.8019183673469386</v>
      </c>
    </row>
    <row r="31" spans="1:8" ht="15.75">
      <c r="A31" s="174" t="s">
        <v>252</v>
      </c>
      <c r="B31" s="175" t="s">
        <v>180</v>
      </c>
      <c r="C31" s="176">
        <v>30</v>
      </c>
      <c r="D31" s="176">
        <v>30</v>
      </c>
      <c r="E31" s="176">
        <v>18751.839</v>
      </c>
      <c r="F31" s="176">
        <v>13126.287</v>
      </c>
      <c r="G31" s="187">
        <f t="shared" si="0"/>
        <v>62506.13</v>
      </c>
      <c r="H31" s="187">
        <f t="shared" si="1"/>
        <v>43754.29</v>
      </c>
    </row>
    <row r="32" spans="1:8" ht="15.75" hidden="1">
      <c r="A32" s="174" t="s">
        <v>252</v>
      </c>
      <c r="B32" s="175" t="s">
        <v>181</v>
      </c>
      <c r="C32" s="176"/>
      <c r="D32" s="176"/>
      <c r="E32" s="176"/>
      <c r="F32" s="176"/>
      <c r="G32" s="187" t="e">
        <f t="shared" si="0"/>
        <v>#DIV/0!</v>
      </c>
      <c r="H32" s="187" t="e">
        <f t="shared" si="1"/>
        <v>#DIV/0!</v>
      </c>
    </row>
    <row r="33" spans="1:9" ht="15.75" hidden="1">
      <c r="A33" s="174" t="s">
        <v>252</v>
      </c>
      <c r="B33" s="175" t="s">
        <v>12</v>
      </c>
      <c r="C33" s="176"/>
      <c r="D33" s="176"/>
      <c r="E33" s="176"/>
      <c r="F33" s="176"/>
      <c r="G33" s="187" t="e">
        <f t="shared" si="0"/>
        <v>#DIV/0!</v>
      </c>
      <c r="H33" s="187" t="e">
        <f t="shared" si="1"/>
        <v>#DIV/0!</v>
      </c>
    </row>
    <row r="34" spans="1:9" ht="31.5">
      <c r="A34" s="170">
        <v>4</v>
      </c>
      <c r="B34" s="171" t="s">
        <v>187</v>
      </c>
      <c r="C34" s="173">
        <f>SUM(C35:C39)</f>
        <v>103160</v>
      </c>
      <c r="D34" s="173">
        <f t="shared" ref="D34:F34" si="2">SUM(D35:D39)</f>
        <v>76274</v>
      </c>
      <c r="E34" s="173">
        <f t="shared" si="2"/>
        <v>112097.59</v>
      </c>
      <c r="F34" s="173">
        <f t="shared" si="2"/>
        <v>83199.365999999995</v>
      </c>
      <c r="G34" s="190">
        <f t="shared" si="0"/>
        <v>108.66381349360216</v>
      </c>
      <c r="H34" s="190">
        <f t="shared" si="1"/>
        <v>109.07958937514748</v>
      </c>
    </row>
    <row r="35" spans="1:9" ht="31.5">
      <c r="A35" s="174" t="s">
        <v>252</v>
      </c>
      <c r="B35" s="175" t="s">
        <v>178</v>
      </c>
      <c r="C35" s="176">
        <v>76580</v>
      </c>
      <c r="D35" s="176">
        <f>C35*70/100</f>
        <v>53606</v>
      </c>
      <c r="E35" s="176">
        <v>69787.789999999994</v>
      </c>
      <c r="F35" s="176">
        <f>43427.7+5434.136</f>
        <v>48861.835999999996</v>
      </c>
      <c r="G35" s="187">
        <f t="shared" si="0"/>
        <v>91.130569339253071</v>
      </c>
      <c r="H35" s="187">
        <f t="shared" si="1"/>
        <v>91.149938439726881</v>
      </c>
    </row>
    <row r="36" spans="1:9" ht="31.5">
      <c r="A36" s="174" t="s">
        <v>252</v>
      </c>
      <c r="B36" s="175" t="s">
        <v>184</v>
      </c>
      <c r="C36" s="176">
        <v>3090</v>
      </c>
      <c r="D36" s="176">
        <f t="shared" ref="D36:D38" si="3">C36*70/100</f>
        <v>2163</v>
      </c>
      <c r="E36" s="176">
        <v>10733.3</v>
      </c>
      <c r="F36" s="176">
        <v>7513.29</v>
      </c>
      <c r="G36" s="187">
        <f t="shared" si="0"/>
        <v>347.35598705501616</v>
      </c>
      <c r="H36" s="187">
        <f t="shared" si="1"/>
        <v>347.35506241331484</v>
      </c>
    </row>
    <row r="37" spans="1:9" ht="47.25">
      <c r="A37" s="174"/>
      <c r="B37" s="177" t="s">
        <v>188</v>
      </c>
      <c r="C37" s="178"/>
      <c r="D37" s="176">
        <f t="shared" si="3"/>
        <v>0</v>
      </c>
      <c r="E37" s="178"/>
      <c r="F37" s="178"/>
      <c r="G37" s="187"/>
      <c r="H37" s="187"/>
    </row>
    <row r="38" spans="1:9" ht="15.75">
      <c r="A38" s="174" t="s">
        <v>252</v>
      </c>
      <c r="B38" s="175" t="s">
        <v>185</v>
      </c>
      <c r="C38" s="176">
        <v>9950</v>
      </c>
      <c r="D38" s="176">
        <f t="shared" si="3"/>
        <v>6965</v>
      </c>
      <c r="E38" s="176">
        <v>15870</v>
      </c>
      <c r="F38" s="176">
        <v>11117.74</v>
      </c>
      <c r="G38" s="187">
        <f t="shared" si="0"/>
        <v>159.49748743718592</v>
      </c>
      <c r="H38" s="187">
        <f t="shared" si="1"/>
        <v>159.62297200287151</v>
      </c>
    </row>
    <row r="39" spans="1:9" ht="15.75">
      <c r="A39" s="174" t="s">
        <v>252</v>
      </c>
      <c r="B39" s="175" t="s">
        <v>180</v>
      </c>
      <c r="C39" s="176">
        <v>13540</v>
      </c>
      <c r="D39" s="176">
        <v>13540</v>
      </c>
      <c r="E39" s="176">
        <v>15706.5</v>
      </c>
      <c r="F39" s="176">
        <v>15706.5</v>
      </c>
      <c r="G39" s="187">
        <f t="shared" si="0"/>
        <v>116.00073855243723</v>
      </c>
      <c r="H39" s="187">
        <f t="shared" si="1"/>
        <v>116.00073855243723</v>
      </c>
    </row>
    <row r="40" spans="1:9" ht="15.75" hidden="1">
      <c r="A40" s="174" t="s">
        <v>252</v>
      </c>
      <c r="B40" s="175" t="s">
        <v>181</v>
      </c>
      <c r="C40" s="176"/>
      <c r="D40" s="176">
        <v>13540</v>
      </c>
      <c r="E40" s="176"/>
      <c r="F40" s="176"/>
      <c r="G40" s="187" t="e">
        <f t="shared" si="0"/>
        <v>#DIV/0!</v>
      </c>
      <c r="H40" s="187">
        <f t="shared" si="1"/>
        <v>0</v>
      </c>
    </row>
    <row r="41" spans="1:9" ht="15.75" hidden="1">
      <c r="A41" s="174" t="s">
        <v>252</v>
      </c>
      <c r="B41" s="175" t="s">
        <v>12</v>
      </c>
      <c r="C41" s="176"/>
      <c r="D41" s="176">
        <v>13540</v>
      </c>
      <c r="E41" s="176"/>
      <c r="F41" s="176"/>
      <c r="G41" s="187" t="e">
        <f t="shared" si="0"/>
        <v>#DIV/0!</v>
      </c>
      <c r="H41" s="187">
        <f t="shared" si="1"/>
        <v>0</v>
      </c>
    </row>
    <row r="42" spans="1:9" ht="15.75">
      <c r="A42" s="170">
        <v>5</v>
      </c>
      <c r="B42" s="171" t="s">
        <v>8</v>
      </c>
      <c r="C42" s="172">
        <v>36110</v>
      </c>
      <c r="D42" s="173">
        <f>C42*70/100</f>
        <v>25277</v>
      </c>
      <c r="E42" s="172">
        <v>52783</v>
      </c>
      <c r="F42" s="172">
        <f>20910.15+16395.07</f>
        <v>37305.22</v>
      </c>
      <c r="G42" s="190">
        <f t="shared" si="0"/>
        <v>146.17280531708667</v>
      </c>
      <c r="H42" s="190">
        <f t="shared" si="1"/>
        <v>147.58563120623492</v>
      </c>
    </row>
    <row r="43" spans="1:9" ht="15.75">
      <c r="A43" s="170">
        <v>6</v>
      </c>
      <c r="B43" s="171" t="s">
        <v>9</v>
      </c>
      <c r="C43" s="173">
        <f>SUM(C44:C45)</f>
        <v>4500</v>
      </c>
      <c r="D43" s="173">
        <f>SUM(D44:D45)</f>
        <v>1171.8</v>
      </c>
      <c r="E43" s="173">
        <v>2629.7950000000001</v>
      </c>
      <c r="F43" s="173">
        <v>883.61099999999999</v>
      </c>
      <c r="G43" s="190">
        <f t="shared" si="0"/>
        <v>58.439888888888888</v>
      </c>
      <c r="H43" s="190">
        <f t="shared" si="1"/>
        <v>75.406298003072209</v>
      </c>
    </row>
    <row r="44" spans="1:9" ht="31.5">
      <c r="A44" s="174" t="s">
        <v>56</v>
      </c>
      <c r="B44" s="179" t="s">
        <v>189</v>
      </c>
      <c r="C44" s="180">
        <v>2826</v>
      </c>
      <c r="D44" s="180"/>
      <c r="E44" s="180"/>
      <c r="F44" s="180"/>
      <c r="G44" s="187">
        <f t="shared" si="0"/>
        <v>0</v>
      </c>
      <c r="H44" s="187"/>
      <c r="I44" s="169"/>
    </row>
    <row r="45" spans="1:9" ht="31.5">
      <c r="A45" s="174" t="s">
        <v>56</v>
      </c>
      <c r="B45" s="179" t="s">
        <v>190</v>
      </c>
      <c r="C45" s="180">
        <v>1674</v>
      </c>
      <c r="D45" s="180">
        <f>C45*70/100</f>
        <v>1171.8</v>
      </c>
      <c r="E45" s="180"/>
      <c r="F45" s="180"/>
      <c r="G45" s="187">
        <f t="shared" si="0"/>
        <v>0</v>
      </c>
      <c r="H45" s="187">
        <f t="shared" si="1"/>
        <v>0</v>
      </c>
    </row>
    <row r="46" spans="1:9" ht="15.75">
      <c r="A46" s="170">
        <v>7</v>
      </c>
      <c r="B46" s="171" t="s">
        <v>5</v>
      </c>
      <c r="C46" s="172">
        <v>27000</v>
      </c>
      <c r="D46" s="172">
        <v>27000</v>
      </c>
      <c r="E46" s="172">
        <v>36487.29</v>
      </c>
      <c r="F46" s="172">
        <v>36487.29</v>
      </c>
      <c r="G46" s="190">
        <f t="shared" si="0"/>
        <v>135.1381111111111</v>
      </c>
      <c r="H46" s="190">
        <f t="shared" si="1"/>
        <v>135.1381111111111</v>
      </c>
    </row>
    <row r="47" spans="1:9" ht="15.75">
      <c r="A47" s="170">
        <v>8</v>
      </c>
      <c r="B47" s="171" t="s">
        <v>87</v>
      </c>
      <c r="C47" s="173">
        <v>7570</v>
      </c>
      <c r="D47" s="173">
        <f>1560+1990</f>
        <v>3550</v>
      </c>
      <c r="E47" s="173">
        <v>7278.299</v>
      </c>
      <c r="F47" s="173">
        <f>2711.2+2101.25</f>
        <v>4812.45</v>
      </c>
      <c r="G47" s="190">
        <f t="shared" si="0"/>
        <v>96.146618229854681</v>
      </c>
      <c r="H47" s="190">
        <f t="shared" si="1"/>
        <v>135.5619718309859</v>
      </c>
    </row>
    <row r="48" spans="1:9" ht="15.75">
      <c r="A48" s="174" t="s">
        <v>56</v>
      </c>
      <c r="B48" s="179" t="s">
        <v>88</v>
      </c>
      <c r="C48" s="180"/>
      <c r="D48" s="180"/>
      <c r="E48" s="180"/>
      <c r="F48" s="180"/>
      <c r="G48" s="187"/>
      <c r="H48" s="187"/>
    </row>
    <row r="49" spans="1:8" ht="15.75">
      <c r="A49" s="174" t="s">
        <v>56</v>
      </c>
      <c r="B49" s="179" t="s">
        <v>191</v>
      </c>
      <c r="C49" s="180"/>
      <c r="D49" s="180"/>
      <c r="E49" s="180"/>
      <c r="F49" s="180"/>
      <c r="G49" s="187"/>
      <c r="H49" s="187"/>
    </row>
    <row r="50" spans="1:8" ht="31.5">
      <c r="A50" s="170">
        <v>9</v>
      </c>
      <c r="B50" s="171" t="s">
        <v>6</v>
      </c>
      <c r="C50" s="172"/>
      <c r="D50" s="172"/>
      <c r="E50" s="172">
        <v>0</v>
      </c>
      <c r="F50" s="172"/>
      <c r="G50" s="187"/>
      <c r="H50" s="187"/>
    </row>
    <row r="51" spans="1:8" ht="31.5">
      <c r="A51" s="170">
        <v>10</v>
      </c>
      <c r="B51" s="171" t="s">
        <v>7</v>
      </c>
      <c r="C51" s="172">
        <v>1200</v>
      </c>
      <c r="D51" s="172">
        <v>1200</v>
      </c>
      <c r="E51" s="172">
        <v>1766.32</v>
      </c>
      <c r="F51" s="172">
        <v>1766.32</v>
      </c>
      <c r="G51" s="190">
        <f t="shared" si="0"/>
        <v>147.19333333333333</v>
      </c>
      <c r="H51" s="190">
        <f t="shared" si="1"/>
        <v>147.19333333333333</v>
      </c>
    </row>
    <row r="52" spans="1:8" ht="31.5">
      <c r="A52" s="170">
        <v>11</v>
      </c>
      <c r="B52" s="171" t="s">
        <v>89</v>
      </c>
      <c r="C52" s="172">
        <v>4800</v>
      </c>
      <c r="D52" s="172">
        <v>4800</v>
      </c>
      <c r="E52" s="172">
        <v>6173.6239999999998</v>
      </c>
      <c r="F52" s="172">
        <v>6173.6239999999998</v>
      </c>
      <c r="G52" s="190">
        <f t="shared" si="0"/>
        <v>128.61716666666666</v>
      </c>
      <c r="H52" s="190">
        <f t="shared" si="1"/>
        <v>128.61716666666666</v>
      </c>
    </row>
    <row r="53" spans="1:8" ht="15.75">
      <c r="A53" s="170">
        <v>12</v>
      </c>
      <c r="B53" s="171" t="s">
        <v>90</v>
      </c>
      <c r="C53" s="172">
        <v>239840</v>
      </c>
      <c r="D53" s="172">
        <f>239840-25000</f>
        <v>214840</v>
      </c>
      <c r="E53" s="172">
        <v>87809.441000000006</v>
      </c>
      <c r="F53" s="172">
        <v>87809.441000000006</v>
      </c>
      <c r="G53" s="190">
        <f t="shared" si="0"/>
        <v>36.611674866577722</v>
      </c>
      <c r="H53" s="190">
        <f t="shared" si="1"/>
        <v>40.872016849748654</v>
      </c>
    </row>
    <row r="54" spans="1:8" ht="47.25">
      <c r="A54" s="170">
        <v>13</v>
      </c>
      <c r="B54" s="171" t="s">
        <v>91</v>
      </c>
      <c r="C54" s="172"/>
      <c r="D54" s="172"/>
      <c r="E54" s="172"/>
      <c r="F54" s="172"/>
      <c r="G54" s="187"/>
      <c r="H54" s="187"/>
    </row>
    <row r="55" spans="1:8" ht="31.5">
      <c r="A55" s="170">
        <v>14</v>
      </c>
      <c r="B55" s="171" t="s">
        <v>92</v>
      </c>
      <c r="C55" s="173">
        <f>SUM(C56:C60)</f>
        <v>0</v>
      </c>
      <c r="D55" s="173">
        <f>SUM(D56:D60)</f>
        <v>0</v>
      </c>
      <c r="E55" s="173">
        <f>SUM(E56:E60)</f>
        <v>0</v>
      </c>
      <c r="F55" s="173">
        <f>SUM(F56:F60)</f>
        <v>0</v>
      </c>
      <c r="G55" s="187"/>
      <c r="H55" s="187"/>
    </row>
    <row r="56" spans="1:8" ht="15.75">
      <c r="A56" s="174" t="s">
        <v>252</v>
      </c>
      <c r="B56" s="181" t="s">
        <v>192</v>
      </c>
      <c r="C56" s="176"/>
      <c r="D56" s="176"/>
      <c r="E56" s="182"/>
      <c r="F56" s="182"/>
      <c r="G56" s="187"/>
      <c r="H56" s="187"/>
    </row>
    <row r="57" spans="1:8" ht="15.75">
      <c r="A57" s="174" t="s">
        <v>252</v>
      </c>
      <c r="B57" s="181" t="s">
        <v>185</v>
      </c>
      <c r="C57" s="176"/>
      <c r="D57" s="176"/>
      <c r="E57" s="182"/>
      <c r="F57" s="182"/>
      <c r="G57" s="187"/>
      <c r="H57" s="187"/>
    </row>
    <row r="58" spans="1:8" ht="15.75">
      <c r="A58" s="174" t="s">
        <v>252</v>
      </c>
      <c r="B58" s="181" t="s">
        <v>193</v>
      </c>
      <c r="C58" s="176"/>
      <c r="D58" s="176"/>
      <c r="E58" s="182"/>
      <c r="F58" s="182"/>
      <c r="G58" s="187"/>
      <c r="H58" s="187"/>
    </row>
    <row r="59" spans="1:8" ht="15.75">
      <c r="A59" s="174" t="s">
        <v>252</v>
      </c>
      <c r="B59" s="181" t="s">
        <v>194</v>
      </c>
      <c r="C59" s="176"/>
      <c r="D59" s="176"/>
      <c r="E59" s="182"/>
      <c r="F59" s="182"/>
      <c r="G59" s="187"/>
      <c r="H59" s="187"/>
    </row>
    <row r="60" spans="1:8" ht="15.75">
      <c r="A60" s="174" t="s">
        <v>252</v>
      </c>
      <c r="B60" s="181" t="s">
        <v>12</v>
      </c>
      <c r="C60" s="182"/>
      <c r="D60" s="182"/>
      <c r="E60" s="182"/>
      <c r="F60" s="182"/>
      <c r="G60" s="187"/>
      <c r="H60" s="187"/>
    </row>
    <row r="61" spans="1:8" ht="47.25">
      <c r="A61" s="170">
        <v>15</v>
      </c>
      <c r="B61" s="171" t="s">
        <v>254</v>
      </c>
      <c r="C61" s="172">
        <v>950</v>
      </c>
      <c r="D61" s="172">
        <f>654+100</f>
        <v>754</v>
      </c>
      <c r="E61" s="172">
        <v>1203.4259999999999</v>
      </c>
      <c r="F61" s="172">
        <v>1064.3579999999999</v>
      </c>
      <c r="G61" s="190">
        <f t="shared" si="0"/>
        <v>126.67642105263157</v>
      </c>
      <c r="H61" s="190">
        <f t="shared" si="1"/>
        <v>141.16153846153844</v>
      </c>
    </row>
    <row r="62" spans="1:8" ht="15.75">
      <c r="A62" s="170">
        <v>16</v>
      </c>
      <c r="B62" s="171" t="s">
        <v>10</v>
      </c>
      <c r="C62" s="172">
        <v>7750</v>
      </c>
      <c r="D62" s="172">
        <v>4910</v>
      </c>
      <c r="E62" s="172">
        <v>10617.396000000001</v>
      </c>
      <c r="F62" s="172">
        <f>2809.889+2291.798</f>
        <v>5101.6869999999999</v>
      </c>
      <c r="G62" s="190">
        <f t="shared" si="0"/>
        <v>136.99865806451615</v>
      </c>
      <c r="H62" s="190">
        <f t="shared" si="1"/>
        <v>103.90401221995927</v>
      </c>
    </row>
    <row r="63" spans="1:8" ht="47.25">
      <c r="A63" s="170">
        <v>17</v>
      </c>
      <c r="B63" s="171" t="s">
        <v>195</v>
      </c>
      <c r="C63" s="172">
        <v>800</v>
      </c>
      <c r="D63" s="172">
        <v>800</v>
      </c>
      <c r="E63" s="172">
        <v>1186.2149999999999</v>
      </c>
      <c r="F63" s="172">
        <v>1186.2149999999999</v>
      </c>
      <c r="G63" s="190">
        <f t="shared" si="0"/>
        <v>148.27687499999999</v>
      </c>
      <c r="H63" s="190">
        <f t="shared" si="1"/>
        <v>148.27687499999999</v>
      </c>
    </row>
    <row r="64" spans="1:8" ht="15.75">
      <c r="A64" s="170">
        <v>18</v>
      </c>
      <c r="B64" s="171" t="s">
        <v>196</v>
      </c>
      <c r="C64" s="182"/>
      <c r="D64" s="182"/>
      <c r="E64" s="182">
        <v>115.556</v>
      </c>
      <c r="F64" s="183"/>
      <c r="G64" s="187"/>
      <c r="H64" s="187"/>
    </row>
    <row r="65" spans="1:8" ht="78.75">
      <c r="A65" s="170">
        <v>19</v>
      </c>
      <c r="B65" s="171" t="s">
        <v>197</v>
      </c>
      <c r="C65" s="182"/>
      <c r="D65" s="182"/>
      <c r="E65" s="172"/>
      <c r="F65" s="172"/>
      <c r="G65" s="187"/>
      <c r="H65" s="187"/>
    </row>
    <row r="66" spans="1:8" ht="31.5">
      <c r="A66" s="170">
        <v>20</v>
      </c>
      <c r="B66" s="171" t="s">
        <v>198</v>
      </c>
      <c r="C66" s="172"/>
      <c r="D66" s="172"/>
      <c r="E66" s="172"/>
      <c r="F66" s="184"/>
      <c r="G66" s="187"/>
      <c r="H66" s="187"/>
    </row>
    <row r="67" spans="1:8" ht="15.75">
      <c r="A67" s="170" t="s">
        <v>11</v>
      </c>
      <c r="B67" s="171" t="s">
        <v>93</v>
      </c>
      <c r="C67" s="172"/>
      <c r="D67" s="172"/>
      <c r="E67" s="172"/>
      <c r="F67" s="184"/>
      <c r="G67" s="187"/>
      <c r="H67" s="187"/>
    </row>
    <row r="68" spans="1:8" ht="31.5">
      <c r="A68" s="170" t="s">
        <v>13</v>
      </c>
      <c r="B68" s="171" t="s">
        <v>94</v>
      </c>
      <c r="C68" s="172">
        <f>SUM(C69:C77)</f>
        <v>0</v>
      </c>
      <c r="D68" s="172">
        <f>SUM(D69:D77)</f>
        <v>0</v>
      </c>
      <c r="E68" s="172">
        <f>SUM(E69:E77)</f>
        <v>0</v>
      </c>
      <c r="F68" s="172">
        <f>SUM(F69:F77)</f>
        <v>0</v>
      </c>
      <c r="G68" s="187"/>
      <c r="H68" s="187"/>
    </row>
    <row r="69" spans="1:8" ht="15.75">
      <c r="A69" s="174">
        <v>1</v>
      </c>
      <c r="B69" s="175" t="s">
        <v>14</v>
      </c>
      <c r="C69" s="176"/>
      <c r="D69" s="182"/>
      <c r="E69" s="182"/>
      <c r="F69" s="182"/>
      <c r="G69" s="187"/>
      <c r="H69" s="187"/>
    </row>
    <row r="70" spans="1:8" ht="15.75">
      <c r="A70" s="174">
        <v>2</v>
      </c>
      <c r="B70" s="175" t="s">
        <v>15</v>
      </c>
      <c r="C70" s="176"/>
      <c r="D70" s="182"/>
      <c r="E70" s="182"/>
      <c r="F70" s="182"/>
      <c r="G70" s="187"/>
      <c r="H70" s="187"/>
    </row>
    <row r="71" spans="1:8" ht="31.5">
      <c r="A71" s="174">
        <v>3</v>
      </c>
      <c r="B71" s="175" t="s">
        <v>199</v>
      </c>
      <c r="C71" s="176"/>
      <c r="D71" s="182"/>
      <c r="E71" s="182"/>
      <c r="F71" s="182"/>
      <c r="G71" s="187"/>
      <c r="H71" s="187"/>
    </row>
    <row r="72" spans="1:8" ht="15.75">
      <c r="A72" s="174">
        <v>4</v>
      </c>
      <c r="B72" s="175" t="s">
        <v>9</v>
      </c>
      <c r="C72" s="182"/>
      <c r="D72" s="182"/>
      <c r="E72" s="182"/>
      <c r="F72" s="182"/>
      <c r="G72" s="187"/>
      <c r="H72" s="187"/>
    </row>
    <row r="73" spans="1:8" ht="31.5">
      <c r="A73" s="174">
        <v>5</v>
      </c>
      <c r="B73" s="175" t="s">
        <v>200</v>
      </c>
      <c r="C73" s="182"/>
      <c r="D73" s="182"/>
      <c r="E73" s="182"/>
      <c r="F73" s="182"/>
      <c r="G73" s="187"/>
      <c r="H73" s="187"/>
    </row>
    <row r="74" spans="1:8" ht="31.5">
      <c r="A74" s="174">
        <v>6</v>
      </c>
      <c r="B74" s="175" t="s">
        <v>201</v>
      </c>
      <c r="C74" s="182"/>
      <c r="D74" s="182"/>
      <c r="E74" s="182"/>
      <c r="F74" s="182"/>
      <c r="G74" s="187"/>
      <c r="H74" s="187"/>
    </row>
    <row r="75" spans="1:8" ht="15.75" hidden="1">
      <c r="A75" s="174">
        <v>7</v>
      </c>
      <c r="B75" s="175" t="s">
        <v>202</v>
      </c>
      <c r="C75" s="182"/>
      <c r="D75" s="182"/>
      <c r="E75" s="182"/>
      <c r="F75" s="182"/>
      <c r="G75" s="187"/>
      <c r="H75" s="187"/>
    </row>
    <row r="76" spans="1:8" ht="31.5" hidden="1">
      <c r="A76" s="174">
        <v>8</v>
      </c>
      <c r="B76" s="175" t="s">
        <v>203</v>
      </c>
      <c r="C76" s="182"/>
      <c r="D76" s="182"/>
      <c r="E76" s="182"/>
      <c r="F76" s="182"/>
      <c r="G76" s="187"/>
      <c r="H76" s="187"/>
    </row>
    <row r="77" spans="1:8" ht="15.75">
      <c r="A77" s="174">
        <v>9</v>
      </c>
      <c r="B77" s="175" t="s">
        <v>12</v>
      </c>
      <c r="C77" s="182"/>
      <c r="D77" s="182"/>
      <c r="E77" s="182"/>
      <c r="F77" s="182"/>
      <c r="G77" s="187"/>
      <c r="H77" s="187"/>
    </row>
    <row r="78" spans="1:8" ht="15.75">
      <c r="A78" s="170" t="s">
        <v>16</v>
      </c>
      <c r="B78" s="171" t="s">
        <v>95</v>
      </c>
      <c r="C78" s="172"/>
      <c r="D78" s="183"/>
      <c r="E78" s="172"/>
      <c r="F78" s="172"/>
      <c r="G78" s="187"/>
      <c r="H78" s="187"/>
    </row>
    <row r="79" spans="1:8" ht="15.75">
      <c r="A79" s="170" t="s">
        <v>17</v>
      </c>
      <c r="B79" s="171" t="s">
        <v>204</v>
      </c>
      <c r="C79" s="172">
        <v>8000</v>
      </c>
      <c r="D79" s="172">
        <v>8000</v>
      </c>
      <c r="E79" s="172">
        <v>3026.3420000000001</v>
      </c>
      <c r="F79" s="172">
        <v>3026.3420000000001</v>
      </c>
      <c r="G79" s="190">
        <f t="shared" ref="G79:G84" si="4">E79/C79*100</f>
        <v>37.829275000000003</v>
      </c>
      <c r="H79" s="190">
        <f t="shared" ref="H79:H84" si="5">F79/D79*100</f>
        <v>37.829275000000003</v>
      </c>
    </row>
    <row r="80" spans="1:8" ht="31.5">
      <c r="A80" s="170" t="s">
        <v>4</v>
      </c>
      <c r="B80" s="171" t="s">
        <v>96</v>
      </c>
      <c r="C80" s="183"/>
      <c r="D80" s="183"/>
      <c r="E80" s="172"/>
      <c r="F80" s="172"/>
      <c r="G80" s="187"/>
      <c r="H80" s="187"/>
    </row>
    <row r="81" spans="1:8" ht="31.5">
      <c r="A81" s="170" t="s">
        <v>21</v>
      </c>
      <c r="B81" s="171" t="s">
        <v>97</v>
      </c>
      <c r="C81" s="172"/>
      <c r="D81" s="172"/>
      <c r="E81" s="172">
        <v>15475.19</v>
      </c>
      <c r="F81" s="172">
        <v>15475.19</v>
      </c>
      <c r="G81" s="187"/>
      <c r="H81" s="187"/>
    </row>
    <row r="82" spans="1:8" ht="47.25">
      <c r="A82" s="170" t="s">
        <v>24</v>
      </c>
      <c r="B82" s="171" t="s">
        <v>98</v>
      </c>
      <c r="C82" s="172"/>
      <c r="D82" s="172"/>
      <c r="E82" s="172">
        <v>90716.2</v>
      </c>
      <c r="F82" s="172">
        <v>90716.2</v>
      </c>
      <c r="G82" s="187"/>
      <c r="H82" s="187"/>
    </row>
    <row r="83" spans="1:8" ht="31.5">
      <c r="A83" s="170" t="s">
        <v>25</v>
      </c>
      <c r="B83" s="171" t="s">
        <v>255</v>
      </c>
      <c r="C83" s="172"/>
      <c r="D83" s="172"/>
      <c r="E83" s="172"/>
      <c r="F83" s="172"/>
      <c r="G83" s="187"/>
      <c r="H83" s="187"/>
    </row>
    <row r="84" spans="1:8" ht="47.25">
      <c r="A84" s="170" t="s">
        <v>256</v>
      </c>
      <c r="B84" s="171" t="s">
        <v>445</v>
      </c>
      <c r="C84" s="172">
        <v>693472</v>
      </c>
      <c r="D84" s="172">
        <v>693472</v>
      </c>
      <c r="E84" s="172">
        <v>994811.43</v>
      </c>
      <c r="F84" s="172">
        <v>994811.43</v>
      </c>
      <c r="G84" s="190">
        <f t="shared" si="4"/>
        <v>143.45372704305294</v>
      </c>
      <c r="H84" s="190">
        <f t="shared" si="5"/>
        <v>143.45372704305294</v>
      </c>
    </row>
    <row r="85" spans="1:8" ht="31.5">
      <c r="A85" s="170" t="s">
        <v>76</v>
      </c>
      <c r="B85" s="171" t="s">
        <v>299</v>
      </c>
      <c r="C85" s="185"/>
      <c r="D85" s="185"/>
      <c r="E85" s="186">
        <v>65901.55</v>
      </c>
      <c r="F85" s="186">
        <v>30198</v>
      </c>
      <c r="G85" s="187"/>
      <c r="H85" s="187"/>
    </row>
    <row r="86" spans="1:8">
      <c r="A86" s="185"/>
      <c r="B86" s="185"/>
      <c r="C86" s="185"/>
      <c r="D86" s="185"/>
      <c r="E86" s="185"/>
      <c r="F86" s="185"/>
      <c r="G86" s="188"/>
      <c r="H86" s="188"/>
    </row>
    <row r="87" spans="1:8">
      <c r="G87" s="189"/>
      <c r="H87" s="189"/>
    </row>
  </sheetData>
  <mergeCells count="9">
    <mergeCell ref="F2:H2"/>
    <mergeCell ref="F1:H1"/>
    <mergeCell ref="A3:H3"/>
    <mergeCell ref="A7:A8"/>
    <mergeCell ref="B7:B8"/>
    <mergeCell ref="C7:D7"/>
    <mergeCell ref="E7:F7"/>
    <mergeCell ref="G7:H7"/>
    <mergeCell ref="A4:H4"/>
  </mergeCells>
  <printOptions horizontalCentered="1"/>
  <pageMargins left="0.57999999999999996" right="0.21" top="0.5" bottom="0.72" header="0.3" footer="0.3"/>
  <pageSetup paperSize="9" scale="8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topLeftCell="A67" workbookViewId="0">
      <selection activeCell="E21" sqref="E21"/>
    </sheetView>
  </sheetViews>
  <sheetFormatPr defaultRowHeight="15.75"/>
  <cols>
    <col min="1" max="1" width="6.28515625" style="1" customWidth="1"/>
    <col min="2" max="2" width="50" style="1" customWidth="1"/>
    <col min="3" max="3" width="12.140625" style="1" customWidth="1"/>
    <col min="4" max="4" width="12.42578125" style="1" customWidth="1"/>
    <col min="5" max="5" width="9.5703125" style="21" customWidth="1"/>
    <col min="6" max="16384" width="9.140625" style="1"/>
  </cols>
  <sheetData>
    <row r="1" spans="1:5" ht="15" customHeight="1">
      <c r="A1" s="5"/>
      <c r="B1" s="5"/>
      <c r="C1" s="398" t="s">
        <v>99</v>
      </c>
      <c r="D1" s="398"/>
      <c r="E1" s="398"/>
    </row>
    <row r="2" spans="1:5" ht="9.75" customHeight="1">
      <c r="A2" s="5"/>
      <c r="B2" s="5"/>
      <c r="C2" s="397"/>
      <c r="D2" s="397"/>
      <c r="E2" s="397"/>
    </row>
    <row r="3" spans="1:5">
      <c r="A3" s="399" t="s">
        <v>304</v>
      </c>
      <c r="B3" s="399"/>
      <c r="C3" s="399"/>
      <c r="D3" s="399"/>
      <c r="E3" s="399"/>
    </row>
    <row r="4" spans="1:5" hidden="1">
      <c r="A4" s="394" t="s">
        <v>245</v>
      </c>
      <c r="B4" s="394"/>
      <c r="C4" s="394"/>
      <c r="D4" s="394"/>
      <c r="E4" s="394"/>
    </row>
    <row r="5" spans="1:5">
      <c r="A5" s="394" t="s">
        <v>453</v>
      </c>
      <c r="B5" s="394"/>
      <c r="C5" s="394"/>
      <c r="D5" s="394"/>
      <c r="E5" s="394"/>
    </row>
    <row r="6" spans="1:5">
      <c r="A6" s="5"/>
      <c r="B6" s="5"/>
      <c r="C6" s="405" t="s">
        <v>47</v>
      </c>
      <c r="D6" s="405"/>
      <c r="E6" s="405"/>
    </row>
    <row r="7" spans="1:5" ht="41.25" customHeight="1">
      <c r="A7" s="75" t="s">
        <v>1</v>
      </c>
      <c r="B7" s="75" t="s">
        <v>177</v>
      </c>
      <c r="C7" s="75" t="s">
        <v>48</v>
      </c>
      <c r="D7" s="75" t="s">
        <v>49</v>
      </c>
      <c r="E7" s="75" t="s">
        <v>78</v>
      </c>
    </row>
    <row r="8" spans="1:5">
      <c r="A8" s="76" t="s">
        <v>3</v>
      </c>
      <c r="B8" s="76" t="s">
        <v>4</v>
      </c>
      <c r="C8" s="76">
        <v>1</v>
      </c>
      <c r="D8" s="76">
        <v>2</v>
      </c>
      <c r="E8" s="76" t="s">
        <v>100</v>
      </c>
    </row>
    <row r="9" spans="1:5" ht="23.25" customHeight="1">
      <c r="A9" s="192"/>
      <c r="B9" s="193" t="s">
        <v>101</v>
      </c>
      <c r="C9" s="194">
        <f>C10+C30+C73+C74+C77</f>
        <v>1053662</v>
      </c>
      <c r="D9" s="194">
        <f>D10+D30+D73+D74+D77</f>
        <v>1420817.0000000002</v>
      </c>
      <c r="E9" s="194">
        <f>D9/C9*100</f>
        <v>134.84561462784083</v>
      </c>
    </row>
    <row r="10" spans="1:5" ht="23.25" customHeight="1">
      <c r="A10" s="192" t="s">
        <v>3</v>
      </c>
      <c r="B10" s="193" t="s">
        <v>102</v>
      </c>
      <c r="C10" s="194">
        <f>C11+C21+C26+C27+C28+C29</f>
        <v>1053662</v>
      </c>
      <c r="D10" s="194">
        <f>D11+D21+D26+D27+D28+D29</f>
        <v>1150420.7280000001</v>
      </c>
      <c r="E10" s="194">
        <f t="shared" ref="E10:E73" si="0">D10/C10*100</f>
        <v>109.18308983336213</v>
      </c>
    </row>
    <row r="11" spans="1:5">
      <c r="A11" s="192" t="s">
        <v>20</v>
      </c>
      <c r="B11" s="193" t="s">
        <v>26</v>
      </c>
      <c r="C11" s="194">
        <f>SUM(C12:C20)</f>
        <v>263673</v>
      </c>
      <c r="D11" s="194">
        <f>SUM(D12:D20)</f>
        <v>371152.68400000001</v>
      </c>
      <c r="E11" s="194">
        <f t="shared" si="0"/>
        <v>140.76249141929586</v>
      </c>
    </row>
    <row r="12" spans="1:5">
      <c r="A12" s="196">
        <v>1</v>
      </c>
      <c r="B12" s="197" t="s">
        <v>103</v>
      </c>
      <c r="C12" s="195">
        <v>263673</v>
      </c>
      <c r="D12" s="195">
        <f>376332.684-D33</f>
        <v>371152.68400000001</v>
      </c>
      <c r="E12" s="195">
        <f t="shared" si="0"/>
        <v>140.76249141929586</v>
      </c>
    </row>
    <row r="13" spans="1:5" s="3" customFormat="1" hidden="1">
      <c r="A13" s="198"/>
      <c r="B13" s="199" t="s">
        <v>104</v>
      </c>
      <c r="C13" s="200"/>
      <c r="D13" s="200"/>
      <c r="E13" s="195" t="e">
        <f t="shared" si="0"/>
        <v>#DIV/0!</v>
      </c>
    </row>
    <row r="14" spans="1:5" s="3" customFormat="1" hidden="1">
      <c r="A14" s="198" t="s">
        <v>56</v>
      </c>
      <c r="B14" s="199" t="s">
        <v>105</v>
      </c>
      <c r="C14" s="200"/>
      <c r="D14" s="200"/>
      <c r="E14" s="195" t="e">
        <f t="shared" si="0"/>
        <v>#DIV/0!</v>
      </c>
    </row>
    <row r="15" spans="1:5" s="3" customFormat="1" hidden="1">
      <c r="A15" s="198" t="s">
        <v>56</v>
      </c>
      <c r="B15" s="199" t="s">
        <v>106</v>
      </c>
      <c r="C15" s="200"/>
      <c r="D15" s="200"/>
      <c r="E15" s="195" t="e">
        <f t="shared" si="0"/>
        <v>#DIV/0!</v>
      </c>
    </row>
    <row r="16" spans="1:5" s="3" customFormat="1" hidden="1">
      <c r="A16" s="198"/>
      <c r="B16" s="199" t="s">
        <v>107</v>
      </c>
      <c r="C16" s="200"/>
      <c r="D16" s="200"/>
      <c r="E16" s="195" t="e">
        <f t="shared" si="0"/>
        <v>#DIV/0!</v>
      </c>
    </row>
    <row r="17" spans="1:5" s="3" customFormat="1" hidden="1">
      <c r="A17" s="198" t="s">
        <v>56</v>
      </c>
      <c r="B17" s="199" t="s">
        <v>108</v>
      </c>
      <c r="C17" s="200"/>
      <c r="D17" s="200"/>
      <c r="E17" s="195" t="e">
        <f t="shared" si="0"/>
        <v>#DIV/0!</v>
      </c>
    </row>
    <row r="18" spans="1:5" s="3" customFormat="1" hidden="1">
      <c r="A18" s="198" t="s">
        <v>56</v>
      </c>
      <c r="B18" s="199" t="s">
        <v>109</v>
      </c>
      <c r="C18" s="200"/>
      <c r="D18" s="200"/>
      <c r="E18" s="195" t="e">
        <f t="shared" si="0"/>
        <v>#DIV/0!</v>
      </c>
    </row>
    <row r="19" spans="1:5" ht="83.25" customHeight="1">
      <c r="A19" s="196">
        <v>2</v>
      </c>
      <c r="B19" s="197" t="s">
        <v>211</v>
      </c>
      <c r="C19" s="195"/>
      <c r="D19" s="195"/>
      <c r="E19" s="195"/>
    </row>
    <row r="20" spans="1:5" ht="19.5" customHeight="1">
      <c r="A20" s="196">
        <v>3</v>
      </c>
      <c r="B20" s="197" t="s">
        <v>39</v>
      </c>
      <c r="C20" s="195"/>
      <c r="D20" s="195"/>
      <c r="E20" s="195"/>
    </row>
    <row r="21" spans="1:5">
      <c r="A21" s="192" t="s">
        <v>11</v>
      </c>
      <c r="B21" s="193" t="s">
        <v>40</v>
      </c>
      <c r="C21" s="194">
        <v>789989</v>
      </c>
      <c r="D21" s="194">
        <f>780098.044-D34-D37</f>
        <v>779268.04399999999</v>
      </c>
      <c r="E21" s="194">
        <f t="shared" si="0"/>
        <v>98.642898065669272</v>
      </c>
    </row>
    <row r="22" spans="1:5">
      <c r="A22" s="201"/>
      <c r="B22" s="199" t="s">
        <v>110</v>
      </c>
      <c r="C22" s="195"/>
      <c r="D22" s="195"/>
      <c r="E22" s="195"/>
    </row>
    <row r="23" spans="1:5">
      <c r="A23" s="201"/>
      <c r="B23" s="202" t="s">
        <v>29</v>
      </c>
      <c r="C23" s="195"/>
      <c r="D23" s="195">
        <v>289836.40000000002</v>
      </c>
      <c r="E23" s="195"/>
    </row>
    <row r="24" spans="1:5" s="3" customFormat="1" ht="31.5" hidden="1">
      <c r="A24" s="198"/>
      <c r="B24" s="203" t="s">
        <v>214</v>
      </c>
      <c r="C24" s="200"/>
      <c r="D24" s="200"/>
      <c r="E24" s="195"/>
    </row>
    <row r="25" spans="1:5">
      <c r="A25" s="201"/>
      <c r="B25" s="202" t="s">
        <v>30</v>
      </c>
      <c r="C25" s="195"/>
      <c r="D25" s="195">
        <v>238.66200000000001</v>
      </c>
      <c r="E25" s="195"/>
    </row>
    <row r="26" spans="1:5" s="2" customFormat="1" ht="31.5">
      <c r="A26" s="192" t="s">
        <v>13</v>
      </c>
      <c r="B26" s="193" t="s">
        <v>66</v>
      </c>
      <c r="C26" s="194"/>
      <c r="D26" s="194"/>
      <c r="E26" s="195"/>
    </row>
    <row r="27" spans="1:5" s="2" customFormat="1" ht="20.25" customHeight="1">
      <c r="A27" s="192" t="s">
        <v>16</v>
      </c>
      <c r="B27" s="193" t="s">
        <v>42</v>
      </c>
      <c r="C27" s="194"/>
      <c r="D27" s="194"/>
      <c r="E27" s="195"/>
    </row>
    <row r="28" spans="1:5" s="4" customFormat="1">
      <c r="A28" s="192" t="s">
        <v>17</v>
      </c>
      <c r="B28" s="160" t="s">
        <v>289</v>
      </c>
      <c r="C28" s="194"/>
      <c r="D28" s="194"/>
      <c r="E28" s="195"/>
    </row>
    <row r="29" spans="1:5" s="4" customFormat="1">
      <c r="A29" s="192" t="s">
        <v>18</v>
      </c>
      <c r="B29" s="204" t="s">
        <v>273</v>
      </c>
      <c r="C29" s="194"/>
      <c r="D29" s="194"/>
      <c r="E29" s="195"/>
    </row>
    <row r="30" spans="1:5" s="2" customFormat="1" ht="21.75" customHeight="1">
      <c r="A30" s="192" t="s">
        <v>4</v>
      </c>
      <c r="B30" s="193" t="s">
        <v>112</v>
      </c>
      <c r="C30" s="194">
        <f>C31+C38</f>
        <v>0</v>
      </c>
      <c r="D30" s="194">
        <f>D31+D38</f>
        <v>6010</v>
      </c>
      <c r="E30" s="195"/>
    </row>
    <row r="31" spans="1:5" s="2" customFormat="1" ht="21.75" customHeight="1">
      <c r="A31" s="192" t="s">
        <v>20</v>
      </c>
      <c r="B31" s="193" t="s">
        <v>68</v>
      </c>
      <c r="C31" s="194">
        <f>C32+C36</f>
        <v>0</v>
      </c>
      <c r="D31" s="194">
        <f>D32+D35</f>
        <v>6010</v>
      </c>
      <c r="E31" s="195"/>
    </row>
    <row r="32" spans="1:5" ht="31.5">
      <c r="A32" s="196">
        <v>1</v>
      </c>
      <c r="B32" s="197" t="s">
        <v>161</v>
      </c>
      <c r="C32" s="195">
        <f>C33+C34</f>
        <v>0</v>
      </c>
      <c r="D32" s="195">
        <f>D33+D34</f>
        <v>5810</v>
      </c>
      <c r="E32" s="195"/>
    </row>
    <row r="33" spans="1:5" s="3" customFormat="1">
      <c r="A33" s="205"/>
      <c r="B33" s="199" t="s">
        <v>160</v>
      </c>
      <c r="C33" s="200"/>
      <c r="D33" s="200">
        <v>5180</v>
      </c>
      <c r="E33" s="195"/>
    </row>
    <row r="34" spans="1:5" s="3" customFormat="1">
      <c r="A34" s="205"/>
      <c r="B34" s="199" t="s">
        <v>40</v>
      </c>
      <c r="C34" s="200"/>
      <c r="D34" s="200">
        <f>140+490</f>
        <v>630</v>
      </c>
      <c r="E34" s="195"/>
    </row>
    <row r="35" spans="1:5">
      <c r="A35" s="196">
        <v>2</v>
      </c>
      <c r="B35" s="197" t="s">
        <v>162</v>
      </c>
      <c r="C35" s="195">
        <f>C36+C37</f>
        <v>0</v>
      </c>
      <c r="D35" s="195">
        <f>D36+D37</f>
        <v>200</v>
      </c>
      <c r="E35" s="195"/>
    </row>
    <row r="36" spans="1:5" s="3" customFormat="1">
      <c r="A36" s="205"/>
      <c r="B36" s="199" t="s">
        <v>160</v>
      </c>
      <c r="C36" s="200"/>
      <c r="D36" s="200"/>
      <c r="E36" s="195"/>
    </row>
    <row r="37" spans="1:5" s="3" customFormat="1">
      <c r="A37" s="198"/>
      <c r="B37" s="199" t="s">
        <v>40</v>
      </c>
      <c r="C37" s="200"/>
      <c r="D37" s="200">
        <v>200</v>
      </c>
      <c r="E37" s="195"/>
    </row>
    <row r="38" spans="1:5">
      <c r="A38" s="145" t="s">
        <v>11</v>
      </c>
      <c r="B38" s="146" t="s">
        <v>113</v>
      </c>
      <c r="C38" s="194">
        <f>C39+C58</f>
        <v>0</v>
      </c>
      <c r="D38" s="194">
        <f>D39+D58</f>
        <v>0</v>
      </c>
      <c r="E38" s="195"/>
    </row>
    <row r="39" spans="1:5">
      <c r="A39" s="145">
        <v>1</v>
      </c>
      <c r="B39" s="146" t="s">
        <v>160</v>
      </c>
      <c r="C39" s="194">
        <f>C40+C42</f>
        <v>0</v>
      </c>
      <c r="D39" s="194">
        <f>D40+D42</f>
        <v>0</v>
      </c>
      <c r="E39" s="195"/>
    </row>
    <row r="40" spans="1:5" s="8" customFormat="1">
      <c r="A40" s="206" t="s">
        <v>175</v>
      </c>
      <c r="B40" s="207" t="s">
        <v>174</v>
      </c>
      <c r="C40" s="208">
        <f>C41</f>
        <v>0</v>
      </c>
      <c r="D40" s="208">
        <f>D41</f>
        <v>0</v>
      </c>
      <c r="E40" s="195"/>
    </row>
    <row r="41" spans="1:5">
      <c r="A41" s="149"/>
      <c r="B41" s="150" t="s">
        <v>163</v>
      </c>
      <c r="C41" s="195"/>
      <c r="D41" s="195"/>
      <c r="E41" s="195"/>
    </row>
    <row r="42" spans="1:5" s="8" customFormat="1">
      <c r="A42" s="206" t="s">
        <v>176</v>
      </c>
      <c r="B42" s="207" t="s">
        <v>153</v>
      </c>
      <c r="C42" s="208">
        <f>SUM(C43:C57)</f>
        <v>0</v>
      </c>
      <c r="D42" s="208">
        <f>SUM(D43:D57)</f>
        <v>0</v>
      </c>
      <c r="E42" s="195"/>
    </row>
    <row r="43" spans="1:5" s="17" customFormat="1">
      <c r="A43" s="219"/>
      <c r="B43" s="220" t="s">
        <v>274</v>
      </c>
      <c r="C43" s="221"/>
      <c r="D43" s="221"/>
      <c r="E43" s="221"/>
    </row>
    <row r="44" spans="1:5">
      <c r="A44" s="145"/>
      <c r="B44" s="209" t="s">
        <v>275</v>
      </c>
      <c r="C44" s="195"/>
      <c r="D44" s="195"/>
      <c r="E44" s="195"/>
    </row>
    <row r="45" spans="1:5" ht="30">
      <c r="A45" s="145"/>
      <c r="B45" s="209" t="s">
        <v>170</v>
      </c>
      <c r="C45" s="195"/>
      <c r="D45" s="195"/>
      <c r="E45" s="195"/>
    </row>
    <row r="46" spans="1:5">
      <c r="A46" s="145"/>
      <c r="B46" s="209" t="s">
        <v>213</v>
      </c>
      <c r="C46" s="195"/>
      <c r="D46" s="195"/>
      <c r="E46" s="195"/>
    </row>
    <row r="47" spans="1:5" ht="45">
      <c r="A47" s="145"/>
      <c r="B47" s="209" t="s">
        <v>237</v>
      </c>
      <c r="C47" s="195"/>
      <c r="D47" s="195"/>
      <c r="E47" s="195"/>
    </row>
    <row r="48" spans="1:5" ht="30">
      <c r="A48" s="145"/>
      <c r="B48" s="209" t="s">
        <v>238</v>
      </c>
      <c r="C48" s="195"/>
      <c r="D48" s="195"/>
      <c r="E48" s="195"/>
    </row>
    <row r="49" spans="1:5" ht="45">
      <c r="A49" s="145"/>
      <c r="B49" s="210" t="s">
        <v>276</v>
      </c>
      <c r="C49" s="195"/>
      <c r="D49" s="195"/>
      <c r="E49" s="195"/>
    </row>
    <row r="50" spans="1:5" ht="30">
      <c r="A50" s="145"/>
      <c r="B50" s="209" t="s">
        <v>277</v>
      </c>
      <c r="C50" s="195"/>
      <c r="D50" s="195"/>
      <c r="E50" s="195"/>
    </row>
    <row r="51" spans="1:5">
      <c r="A51" s="145"/>
      <c r="B51" s="209" t="s">
        <v>278</v>
      </c>
      <c r="C51" s="195"/>
      <c r="D51" s="195"/>
      <c r="E51" s="195"/>
    </row>
    <row r="52" spans="1:5">
      <c r="A52" s="145"/>
      <c r="B52" s="209" t="s">
        <v>239</v>
      </c>
      <c r="C52" s="195"/>
      <c r="D52" s="195"/>
      <c r="E52" s="195"/>
    </row>
    <row r="53" spans="1:5" ht="30">
      <c r="A53" s="145"/>
      <c r="B53" s="209" t="s">
        <v>241</v>
      </c>
      <c r="C53" s="195"/>
      <c r="D53" s="195"/>
      <c r="E53" s="195"/>
    </row>
    <row r="54" spans="1:5" ht="30">
      <c r="A54" s="145"/>
      <c r="B54" s="209" t="s">
        <v>279</v>
      </c>
      <c r="C54" s="195"/>
      <c r="D54" s="195"/>
      <c r="E54" s="195"/>
    </row>
    <row r="55" spans="1:5">
      <c r="A55" s="145"/>
      <c r="B55" s="209" t="s">
        <v>291</v>
      </c>
      <c r="C55" s="195"/>
      <c r="D55" s="195"/>
      <c r="E55" s="195"/>
    </row>
    <row r="56" spans="1:5" ht="31.5">
      <c r="A56" s="145"/>
      <c r="B56" s="211" t="s">
        <v>290</v>
      </c>
      <c r="C56" s="195"/>
      <c r="D56" s="195"/>
      <c r="E56" s="195"/>
    </row>
    <row r="57" spans="1:5">
      <c r="A57" s="145"/>
      <c r="B57" s="211" t="s">
        <v>240</v>
      </c>
      <c r="C57" s="195"/>
      <c r="D57" s="195"/>
      <c r="E57" s="195"/>
    </row>
    <row r="58" spans="1:5" s="2" customFormat="1">
      <c r="A58" s="145">
        <v>2</v>
      </c>
      <c r="B58" s="146" t="s">
        <v>217</v>
      </c>
      <c r="C58" s="194">
        <f>C59+C60</f>
        <v>0</v>
      </c>
      <c r="D58" s="194">
        <f>D59+D60</f>
        <v>0</v>
      </c>
      <c r="E58" s="195"/>
    </row>
    <row r="59" spans="1:5" s="8" customFormat="1">
      <c r="A59" s="212" t="s">
        <v>182</v>
      </c>
      <c r="B59" s="213" t="s">
        <v>215</v>
      </c>
      <c r="C59" s="208"/>
      <c r="D59" s="208"/>
      <c r="E59" s="195"/>
    </row>
    <row r="60" spans="1:5" s="8" customFormat="1">
      <c r="A60" s="212" t="s">
        <v>183</v>
      </c>
      <c r="B60" s="213" t="s">
        <v>216</v>
      </c>
      <c r="C60" s="208">
        <f>SUM(C72)</f>
        <v>0</v>
      </c>
      <c r="D60" s="208">
        <f>SUM(D72)</f>
        <v>0</v>
      </c>
      <c r="E60" s="195"/>
    </row>
    <row r="61" spans="1:5" s="8" customFormat="1">
      <c r="A61" s="212"/>
      <c r="B61" s="211" t="s">
        <v>242</v>
      </c>
      <c r="C61" s="195"/>
      <c r="D61" s="214"/>
      <c r="E61" s="195"/>
    </row>
    <row r="62" spans="1:5" s="2" customFormat="1">
      <c r="A62" s="215"/>
      <c r="B62" s="211" t="s">
        <v>285</v>
      </c>
      <c r="C62" s="195"/>
      <c r="D62" s="195"/>
      <c r="E62" s="195"/>
    </row>
    <row r="63" spans="1:5" s="8" customFormat="1">
      <c r="A63" s="212"/>
      <c r="B63" s="211" t="s">
        <v>281</v>
      </c>
      <c r="C63" s="195"/>
      <c r="D63" s="214"/>
      <c r="E63" s="195"/>
    </row>
    <row r="64" spans="1:5" s="2" customFormat="1" ht="31.5">
      <c r="A64" s="215"/>
      <c r="B64" s="211" t="s">
        <v>287</v>
      </c>
      <c r="C64" s="195"/>
      <c r="D64" s="195"/>
      <c r="E64" s="195"/>
    </row>
    <row r="65" spans="1:5" s="2" customFormat="1">
      <c r="A65" s="215"/>
      <c r="B65" s="211" t="s">
        <v>288</v>
      </c>
      <c r="C65" s="195"/>
      <c r="D65" s="195"/>
      <c r="E65" s="195"/>
    </row>
    <row r="66" spans="1:5" s="8" customFormat="1" ht="31.5">
      <c r="A66" s="212"/>
      <c r="B66" s="211" t="s">
        <v>282</v>
      </c>
      <c r="C66" s="195"/>
      <c r="D66" s="214"/>
      <c r="E66" s="195"/>
    </row>
    <row r="67" spans="1:5" s="2" customFormat="1" ht="31.5">
      <c r="A67" s="216"/>
      <c r="B67" s="211" t="s">
        <v>243</v>
      </c>
      <c r="C67" s="195"/>
      <c r="D67" s="195"/>
      <c r="E67" s="195"/>
    </row>
    <row r="68" spans="1:5" s="2" customFormat="1">
      <c r="A68" s="215"/>
      <c r="B68" s="211" t="s">
        <v>286</v>
      </c>
      <c r="C68" s="195"/>
      <c r="D68" s="195"/>
      <c r="E68" s="195"/>
    </row>
    <row r="69" spans="1:5" s="2" customFormat="1">
      <c r="A69" s="215"/>
      <c r="B69" s="211" t="s">
        <v>283</v>
      </c>
      <c r="C69" s="195"/>
      <c r="D69" s="195"/>
      <c r="E69" s="195"/>
    </row>
    <row r="70" spans="1:5" s="2" customFormat="1" ht="31.5">
      <c r="A70" s="216"/>
      <c r="B70" s="211" t="s">
        <v>284</v>
      </c>
      <c r="C70" s="195"/>
      <c r="D70" s="195"/>
      <c r="E70" s="195"/>
    </row>
    <row r="71" spans="1:5" s="8" customFormat="1">
      <c r="A71" s="212"/>
      <c r="B71" s="211" t="s">
        <v>280</v>
      </c>
      <c r="C71" s="195"/>
      <c r="D71" s="214"/>
      <c r="E71" s="195"/>
    </row>
    <row r="72" spans="1:5" s="2" customFormat="1">
      <c r="A72" s="216"/>
      <c r="B72" s="209" t="s">
        <v>291</v>
      </c>
      <c r="C72" s="195"/>
      <c r="D72" s="195"/>
      <c r="E72" s="195"/>
    </row>
    <row r="73" spans="1:5" s="2" customFormat="1" ht="24.75" customHeight="1">
      <c r="A73" s="216" t="s">
        <v>21</v>
      </c>
      <c r="B73" s="217" t="s">
        <v>236</v>
      </c>
      <c r="C73" s="194"/>
      <c r="D73" s="194"/>
      <c r="E73" s="195"/>
    </row>
    <row r="74" spans="1:5" s="2" customFormat="1" ht="24" customHeight="1">
      <c r="A74" s="216" t="s">
        <v>24</v>
      </c>
      <c r="B74" s="217" t="s">
        <v>222</v>
      </c>
      <c r="C74" s="194">
        <f>C75+C76</f>
        <v>0</v>
      </c>
      <c r="D74" s="194">
        <f>D75+D76</f>
        <v>65901.59</v>
      </c>
      <c r="E74" s="195"/>
    </row>
    <row r="75" spans="1:5" ht="32.25" customHeight="1">
      <c r="A75" s="196">
        <v>1</v>
      </c>
      <c r="B75" s="218" t="s">
        <v>268</v>
      </c>
      <c r="C75" s="195"/>
      <c r="D75" s="195">
        <v>30198.006000000001</v>
      </c>
      <c r="E75" s="195"/>
    </row>
    <row r="76" spans="1:5" ht="24" customHeight="1">
      <c r="A76" s="196">
        <v>2</v>
      </c>
      <c r="B76" s="218" t="s">
        <v>446</v>
      </c>
      <c r="C76" s="195"/>
      <c r="D76" s="195">
        <v>35703.584000000003</v>
      </c>
      <c r="E76" s="195"/>
    </row>
    <row r="77" spans="1:5" ht="26.25" customHeight="1">
      <c r="A77" s="192" t="s">
        <v>25</v>
      </c>
      <c r="B77" s="193" t="s">
        <v>114</v>
      </c>
      <c r="C77" s="195"/>
      <c r="D77" s="194">
        <v>198484.682</v>
      </c>
      <c r="E77" s="195"/>
    </row>
    <row r="78" spans="1:5">
      <c r="A78" s="404"/>
      <c r="B78" s="404"/>
      <c r="C78" s="404"/>
      <c r="D78" s="404"/>
      <c r="E78" s="404"/>
    </row>
  </sheetData>
  <mergeCells count="7">
    <mergeCell ref="C1:E1"/>
    <mergeCell ref="A3:E3"/>
    <mergeCell ref="A4:E4"/>
    <mergeCell ref="A78:E78"/>
    <mergeCell ref="C2:E2"/>
    <mergeCell ref="C6:E6"/>
    <mergeCell ref="A5:E5"/>
  </mergeCells>
  <printOptions horizontalCentered="1"/>
  <pageMargins left="0.51" right="0.21" top="0.67" bottom="0.5" header="0.3" footer="0.3"/>
  <pageSetup paperSize="9"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workbookViewId="0">
      <selection activeCell="A5" sqref="A5:F5"/>
    </sheetView>
  </sheetViews>
  <sheetFormatPr defaultRowHeight="15"/>
  <cols>
    <col min="1" max="1" width="5.5703125" style="7" customWidth="1"/>
    <col min="2" max="2" width="49.42578125" style="15" customWidth="1"/>
    <col min="3" max="3" width="11.5703125" style="15" customWidth="1"/>
    <col min="4" max="4" width="12.140625" style="15" customWidth="1"/>
    <col min="5" max="5" width="10.7109375" style="15" customWidth="1"/>
    <col min="6" max="6" width="10.5703125" style="27" customWidth="1"/>
    <col min="7" max="7" width="11.28515625" style="15" customWidth="1"/>
    <col min="8" max="16384" width="9.140625" style="15"/>
  </cols>
  <sheetData>
    <row r="1" spans="1:6" ht="15" customHeight="1">
      <c r="D1" s="406" t="s">
        <v>115</v>
      </c>
      <c r="E1" s="406"/>
      <c r="F1" s="406"/>
    </row>
    <row r="2" spans="1:6" ht="15.75" customHeight="1">
      <c r="D2" s="407"/>
      <c r="E2" s="407"/>
      <c r="F2" s="407"/>
    </row>
    <row r="3" spans="1:6" ht="16.5" customHeight="1">
      <c r="A3" s="408" t="s">
        <v>447</v>
      </c>
      <c r="B3" s="408"/>
      <c r="C3" s="408"/>
      <c r="D3" s="408"/>
      <c r="E3" s="408"/>
      <c r="F3" s="408"/>
    </row>
    <row r="4" spans="1:6" ht="19.5" hidden="1" customHeight="1">
      <c r="A4" s="410" t="s">
        <v>245</v>
      </c>
      <c r="B4" s="410"/>
      <c r="C4" s="410"/>
      <c r="D4" s="410"/>
      <c r="E4" s="410"/>
      <c r="F4" s="410"/>
    </row>
    <row r="5" spans="1:6" ht="13.5" customHeight="1">
      <c r="A5" s="394" t="s">
        <v>453</v>
      </c>
      <c r="B5" s="394"/>
      <c r="C5" s="394"/>
      <c r="D5" s="394"/>
      <c r="E5" s="394"/>
      <c r="F5" s="394"/>
    </row>
    <row r="6" spans="1:6" ht="13.5" customHeight="1">
      <c r="A6" s="334"/>
      <c r="B6" s="334"/>
      <c r="C6" s="334"/>
      <c r="D6" s="334"/>
      <c r="E6" s="334"/>
      <c r="F6" s="334"/>
    </row>
    <row r="7" spans="1:6" ht="15.75">
      <c r="E7" s="29" t="s">
        <v>47</v>
      </c>
      <c r="F7" s="29"/>
    </row>
    <row r="8" spans="1:6" ht="15.75">
      <c r="A8" s="409" t="s">
        <v>1</v>
      </c>
      <c r="B8" s="409" t="s">
        <v>2</v>
      </c>
      <c r="C8" s="409" t="s">
        <v>48</v>
      </c>
      <c r="D8" s="409" t="s">
        <v>49</v>
      </c>
      <c r="E8" s="409" t="s">
        <v>50</v>
      </c>
      <c r="F8" s="409"/>
    </row>
    <row r="9" spans="1:6" ht="31.5">
      <c r="A9" s="409"/>
      <c r="B9" s="409"/>
      <c r="C9" s="409"/>
      <c r="D9" s="409"/>
      <c r="E9" s="143" t="s">
        <v>51</v>
      </c>
      <c r="F9" s="143" t="s">
        <v>52</v>
      </c>
    </row>
    <row r="10" spans="1:6" ht="15.75">
      <c r="A10" s="236" t="s">
        <v>3</v>
      </c>
      <c r="B10" s="236" t="s">
        <v>4</v>
      </c>
      <c r="C10" s="236">
        <v>1</v>
      </c>
      <c r="D10" s="236">
        <v>2</v>
      </c>
      <c r="E10" s="236" t="s">
        <v>45</v>
      </c>
      <c r="F10" s="236" t="s">
        <v>53</v>
      </c>
    </row>
    <row r="11" spans="1:6" s="20" customFormat="1" ht="21" customHeight="1">
      <c r="A11" s="222"/>
      <c r="B11" s="223" t="s">
        <v>64</v>
      </c>
      <c r="C11" s="224">
        <f>C12+C13+C14+C50+C51+C52</f>
        <v>1222463.1710000001</v>
      </c>
      <c r="D11" s="224">
        <f>D12+D13+D14+D50+D51+D52</f>
        <v>1797990.3809999998</v>
      </c>
      <c r="E11" s="224">
        <f>D11-C11</f>
        <v>575527.20999999973</v>
      </c>
      <c r="F11" s="234">
        <f>D11/C11*100</f>
        <v>147.07930869845401</v>
      </c>
    </row>
    <row r="12" spans="1:6" s="26" customFormat="1" ht="15.75">
      <c r="A12" s="227" t="s">
        <v>3</v>
      </c>
      <c r="B12" s="204" t="s">
        <v>206</v>
      </c>
      <c r="C12" s="228">
        <v>132866.516</v>
      </c>
      <c r="D12" s="228">
        <v>132866.516</v>
      </c>
      <c r="E12" s="228">
        <f t="shared" ref="E12:E51" si="0">D12-C12</f>
        <v>0</v>
      </c>
      <c r="F12" s="235">
        <f t="shared" ref="F12:F45" si="1">D12/C12*100</f>
        <v>100</v>
      </c>
    </row>
    <row r="13" spans="1:6" s="26" customFormat="1" ht="15.75">
      <c r="A13" s="227" t="s">
        <v>4</v>
      </c>
      <c r="B13" s="204" t="s">
        <v>207</v>
      </c>
      <c r="C13" s="228">
        <v>36564.654999999999</v>
      </c>
      <c r="D13" s="228">
        <v>244306.6</v>
      </c>
      <c r="E13" s="228">
        <f t="shared" si="0"/>
        <v>207741.94500000001</v>
      </c>
      <c r="F13" s="235">
        <f t="shared" si="1"/>
        <v>668.14961060072915</v>
      </c>
    </row>
    <row r="14" spans="1:6" s="26" customFormat="1" ht="15.75">
      <c r="A14" s="227" t="s">
        <v>21</v>
      </c>
      <c r="B14" s="204" t="s">
        <v>448</v>
      </c>
      <c r="C14" s="228">
        <f>C15+C32+C46+C47+C48+C49</f>
        <v>1053032</v>
      </c>
      <c r="D14" s="228">
        <f>D15+D32+D46+D47+D48+D49</f>
        <v>1156431.0819999999</v>
      </c>
      <c r="E14" s="228">
        <f t="shared" si="0"/>
        <v>103399.08199999994</v>
      </c>
      <c r="F14" s="235">
        <f t="shared" si="1"/>
        <v>109.81917757485051</v>
      </c>
    </row>
    <row r="15" spans="1:6" s="26" customFormat="1" ht="15.75">
      <c r="A15" s="227" t="s">
        <v>20</v>
      </c>
      <c r="B15" s="204" t="s">
        <v>116</v>
      </c>
      <c r="C15" s="228">
        <f>SUM(C16:C30)</f>
        <v>263673</v>
      </c>
      <c r="D15" s="228">
        <f>SUM(D16:D30)</f>
        <v>376332.6</v>
      </c>
      <c r="E15" s="228">
        <f t="shared" si="0"/>
        <v>112659.59999999998</v>
      </c>
      <c r="F15" s="235">
        <f t="shared" si="1"/>
        <v>142.72701414251742</v>
      </c>
    </row>
    <row r="16" spans="1:6" ht="23.25" customHeight="1">
      <c r="A16" s="229">
        <v>1</v>
      </c>
      <c r="B16" s="160" t="s">
        <v>117</v>
      </c>
      <c r="C16" s="225">
        <v>263673</v>
      </c>
      <c r="D16" s="225">
        <v>376332.6</v>
      </c>
      <c r="E16" s="225">
        <f t="shared" si="0"/>
        <v>112659.59999999998</v>
      </c>
      <c r="F16" s="226">
        <f t="shared" si="1"/>
        <v>142.72701414251742</v>
      </c>
    </row>
    <row r="17" spans="1:6" ht="15.75" hidden="1">
      <c r="A17" s="229" t="s">
        <v>56</v>
      </c>
      <c r="B17" s="160" t="s">
        <v>105</v>
      </c>
      <c r="C17" s="230"/>
      <c r="D17" s="225"/>
      <c r="E17" s="225">
        <f t="shared" si="0"/>
        <v>0</v>
      </c>
      <c r="F17" s="226" t="e">
        <f t="shared" si="1"/>
        <v>#DIV/0!</v>
      </c>
    </row>
    <row r="18" spans="1:6" ht="15.75" hidden="1">
      <c r="A18" s="229" t="s">
        <v>56</v>
      </c>
      <c r="B18" s="160" t="s">
        <v>111</v>
      </c>
      <c r="C18" s="230"/>
      <c r="D18" s="225"/>
      <c r="E18" s="225">
        <f t="shared" si="0"/>
        <v>0</v>
      </c>
      <c r="F18" s="226" t="e">
        <f t="shared" si="1"/>
        <v>#DIV/0!</v>
      </c>
    </row>
    <row r="19" spans="1:6" ht="15.75" hidden="1">
      <c r="A19" s="229" t="s">
        <v>56</v>
      </c>
      <c r="B19" s="160" t="s">
        <v>27</v>
      </c>
      <c r="C19" s="230"/>
      <c r="D19" s="225"/>
      <c r="E19" s="225">
        <f t="shared" si="0"/>
        <v>0</v>
      </c>
      <c r="F19" s="226" t="e">
        <f t="shared" si="1"/>
        <v>#DIV/0!</v>
      </c>
    </row>
    <row r="20" spans="1:6" ht="15.75" hidden="1">
      <c r="A20" s="229" t="s">
        <v>56</v>
      </c>
      <c r="B20" s="160" t="s">
        <v>28</v>
      </c>
      <c r="C20" s="230"/>
      <c r="D20" s="225"/>
      <c r="E20" s="225">
        <f t="shared" si="0"/>
        <v>0</v>
      </c>
      <c r="F20" s="226" t="e">
        <f t="shared" si="1"/>
        <v>#DIV/0!</v>
      </c>
    </row>
    <row r="21" spans="1:6" ht="15.75" hidden="1">
      <c r="A21" s="229" t="s">
        <v>56</v>
      </c>
      <c r="B21" s="160" t="s">
        <v>118</v>
      </c>
      <c r="C21" s="230"/>
      <c r="D21" s="225"/>
      <c r="E21" s="225">
        <f t="shared" si="0"/>
        <v>0</v>
      </c>
      <c r="F21" s="226" t="e">
        <f t="shared" si="1"/>
        <v>#DIV/0!</v>
      </c>
    </row>
    <row r="22" spans="1:6" ht="15.75" hidden="1">
      <c r="A22" s="229" t="s">
        <v>56</v>
      </c>
      <c r="B22" s="160" t="s">
        <v>119</v>
      </c>
      <c r="C22" s="230"/>
      <c r="D22" s="225"/>
      <c r="E22" s="225">
        <f t="shared" si="0"/>
        <v>0</v>
      </c>
      <c r="F22" s="226" t="e">
        <f t="shared" si="1"/>
        <v>#DIV/0!</v>
      </c>
    </row>
    <row r="23" spans="1:6" ht="15.75" hidden="1">
      <c r="A23" s="229" t="s">
        <v>56</v>
      </c>
      <c r="B23" s="160" t="s">
        <v>120</v>
      </c>
      <c r="C23" s="230"/>
      <c r="D23" s="225"/>
      <c r="E23" s="225">
        <f t="shared" si="0"/>
        <v>0</v>
      </c>
      <c r="F23" s="226" t="e">
        <f t="shared" si="1"/>
        <v>#DIV/0!</v>
      </c>
    </row>
    <row r="24" spans="1:6" ht="15.75" hidden="1">
      <c r="A24" s="229" t="s">
        <v>56</v>
      </c>
      <c r="B24" s="160" t="s">
        <v>121</v>
      </c>
      <c r="C24" s="230"/>
      <c r="D24" s="225"/>
      <c r="E24" s="225">
        <f t="shared" si="0"/>
        <v>0</v>
      </c>
      <c r="F24" s="226" t="e">
        <f t="shared" si="1"/>
        <v>#DIV/0!</v>
      </c>
    </row>
    <row r="25" spans="1:6" ht="15.75" hidden="1">
      <c r="A25" s="229" t="s">
        <v>56</v>
      </c>
      <c r="B25" s="160" t="s">
        <v>122</v>
      </c>
      <c r="C25" s="230"/>
      <c r="D25" s="225"/>
      <c r="E25" s="225">
        <f t="shared" si="0"/>
        <v>0</v>
      </c>
      <c r="F25" s="226" t="e">
        <f t="shared" si="1"/>
        <v>#DIV/0!</v>
      </c>
    </row>
    <row r="26" spans="1:6" ht="15.75" hidden="1">
      <c r="A26" s="229" t="s">
        <v>56</v>
      </c>
      <c r="B26" s="160" t="s">
        <v>36</v>
      </c>
      <c r="C26" s="230"/>
      <c r="D26" s="225"/>
      <c r="E26" s="225">
        <f t="shared" si="0"/>
        <v>0</v>
      </c>
      <c r="F26" s="226" t="e">
        <f t="shared" si="1"/>
        <v>#DIV/0!</v>
      </c>
    </row>
    <row r="27" spans="1:6" ht="31.5" hidden="1">
      <c r="A27" s="229" t="s">
        <v>56</v>
      </c>
      <c r="B27" s="160" t="s">
        <v>123</v>
      </c>
      <c r="C27" s="230"/>
      <c r="D27" s="225"/>
      <c r="E27" s="225">
        <f t="shared" si="0"/>
        <v>0</v>
      </c>
      <c r="F27" s="226" t="e">
        <f t="shared" si="1"/>
        <v>#DIV/0!</v>
      </c>
    </row>
    <row r="28" spans="1:6" ht="15.75" hidden="1">
      <c r="A28" s="229" t="s">
        <v>56</v>
      </c>
      <c r="B28" s="160" t="s">
        <v>124</v>
      </c>
      <c r="C28" s="230"/>
      <c r="D28" s="225"/>
      <c r="E28" s="225">
        <f t="shared" si="0"/>
        <v>0</v>
      </c>
      <c r="F28" s="226" t="e">
        <f t="shared" si="1"/>
        <v>#DIV/0!</v>
      </c>
    </row>
    <row r="29" spans="1:6" ht="15.75" hidden="1">
      <c r="A29" s="229" t="s">
        <v>56</v>
      </c>
      <c r="B29" s="160" t="s">
        <v>125</v>
      </c>
      <c r="C29" s="230"/>
      <c r="D29" s="225"/>
      <c r="E29" s="225">
        <f t="shared" si="0"/>
        <v>0</v>
      </c>
      <c r="F29" s="226" t="e">
        <f t="shared" si="1"/>
        <v>#DIV/0!</v>
      </c>
    </row>
    <row r="30" spans="1:6" ht="78.75">
      <c r="A30" s="229">
        <v>2</v>
      </c>
      <c r="B30" s="160" t="s">
        <v>211</v>
      </c>
      <c r="C30" s="225"/>
      <c r="D30" s="225"/>
      <c r="E30" s="225">
        <f t="shared" si="0"/>
        <v>0</v>
      </c>
      <c r="F30" s="226"/>
    </row>
    <row r="31" spans="1:6" ht="15.75">
      <c r="A31" s="229">
        <v>3</v>
      </c>
      <c r="B31" s="160" t="s">
        <v>39</v>
      </c>
      <c r="C31" s="230"/>
      <c r="D31" s="225"/>
      <c r="E31" s="225">
        <f t="shared" si="0"/>
        <v>0</v>
      </c>
      <c r="F31" s="226"/>
    </row>
    <row r="32" spans="1:6" ht="15.75">
      <c r="A32" s="227" t="s">
        <v>11</v>
      </c>
      <c r="B32" s="204" t="s">
        <v>40</v>
      </c>
      <c r="C32" s="228">
        <f>SUM(C33:C45)</f>
        <v>789359</v>
      </c>
      <c r="D32" s="228">
        <f>SUM(D33:D45)</f>
        <v>780098.48199999984</v>
      </c>
      <c r="E32" s="228">
        <f t="shared" si="0"/>
        <v>-9260.5180000001565</v>
      </c>
      <c r="F32" s="235">
        <f t="shared" si="1"/>
        <v>98.826830630929635</v>
      </c>
    </row>
    <row r="33" spans="1:6" ht="15.75">
      <c r="A33" s="227"/>
      <c r="B33" s="231" t="s">
        <v>27</v>
      </c>
      <c r="C33" s="133">
        <v>10469</v>
      </c>
      <c r="D33" s="225">
        <v>20086.39</v>
      </c>
      <c r="E33" s="225">
        <f t="shared" si="0"/>
        <v>9617.39</v>
      </c>
      <c r="F33" s="226">
        <f t="shared" si="1"/>
        <v>191.86541216926162</v>
      </c>
    </row>
    <row r="34" spans="1:6" ht="15.75">
      <c r="A34" s="227"/>
      <c r="B34" s="231" t="s">
        <v>28</v>
      </c>
      <c r="C34" s="133">
        <v>3071</v>
      </c>
      <c r="D34" s="225">
        <v>5243.7120000000004</v>
      </c>
      <c r="E34" s="225">
        <f t="shared" si="0"/>
        <v>2172.7120000000004</v>
      </c>
      <c r="F34" s="226">
        <f t="shared" si="1"/>
        <v>170.74933246499512</v>
      </c>
    </row>
    <row r="35" spans="1:6" ht="15.75">
      <c r="A35" s="227"/>
      <c r="B35" s="231" t="s">
        <v>29</v>
      </c>
      <c r="C35" s="133">
        <v>336836</v>
      </c>
      <c r="D35" s="225">
        <v>289836.49</v>
      </c>
      <c r="E35" s="225">
        <f t="shared" si="0"/>
        <v>-46999.510000000009</v>
      </c>
      <c r="F35" s="226">
        <f t="shared" si="1"/>
        <v>86.046767566412143</v>
      </c>
    </row>
    <row r="36" spans="1:6" ht="15.75">
      <c r="A36" s="227"/>
      <c r="B36" s="231" t="s">
        <v>30</v>
      </c>
      <c r="C36" s="133"/>
      <c r="D36" s="225">
        <v>238.66200000000001</v>
      </c>
      <c r="E36" s="225">
        <f t="shared" si="0"/>
        <v>238.66200000000001</v>
      </c>
      <c r="F36" s="226"/>
    </row>
    <row r="37" spans="1:6" ht="15.75">
      <c r="A37" s="227"/>
      <c r="B37" s="231" t="s">
        <v>31</v>
      </c>
      <c r="C37" s="133">
        <v>14169</v>
      </c>
      <c r="D37" s="225">
        <v>12925.6</v>
      </c>
      <c r="E37" s="225">
        <f t="shared" si="0"/>
        <v>-1243.3999999999996</v>
      </c>
      <c r="F37" s="226">
        <f t="shared" si="1"/>
        <v>91.224504199308356</v>
      </c>
    </row>
    <row r="38" spans="1:6" ht="15.75">
      <c r="A38" s="227"/>
      <c r="B38" s="231" t="s">
        <v>32</v>
      </c>
      <c r="C38" s="133">
        <v>5318</v>
      </c>
      <c r="D38" s="225">
        <v>6387.4639999999999</v>
      </c>
      <c r="E38" s="225">
        <f t="shared" si="0"/>
        <v>1069.4639999999999</v>
      </c>
      <c r="F38" s="226">
        <f t="shared" si="1"/>
        <v>120.11026701767582</v>
      </c>
    </row>
    <row r="39" spans="1:6" ht="15.75">
      <c r="A39" s="229"/>
      <c r="B39" s="231" t="s">
        <v>33</v>
      </c>
      <c r="C39" s="133">
        <v>3144</v>
      </c>
      <c r="D39" s="225">
        <v>3949</v>
      </c>
      <c r="E39" s="225">
        <f t="shared" si="0"/>
        <v>805</v>
      </c>
      <c r="F39" s="226">
        <f t="shared" si="1"/>
        <v>125.60432569974556</v>
      </c>
    </row>
    <row r="40" spans="1:6" ht="15.75">
      <c r="A40" s="229"/>
      <c r="B40" s="231" t="s">
        <v>34</v>
      </c>
      <c r="C40" s="133">
        <v>2560</v>
      </c>
      <c r="D40" s="225">
        <v>2229.87</v>
      </c>
      <c r="E40" s="225">
        <f t="shared" si="0"/>
        <v>-330.13000000000011</v>
      </c>
      <c r="F40" s="226">
        <f t="shared" si="1"/>
        <v>87.104296875000003</v>
      </c>
    </row>
    <row r="41" spans="1:6" ht="15.75">
      <c r="A41" s="229"/>
      <c r="B41" s="231" t="s">
        <v>35</v>
      </c>
      <c r="C41" s="133">
        <v>5850</v>
      </c>
      <c r="D41" s="225">
        <v>8429.5990000000002</v>
      </c>
      <c r="E41" s="225">
        <f t="shared" si="0"/>
        <v>2579.5990000000002</v>
      </c>
      <c r="F41" s="226">
        <f t="shared" si="1"/>
        <v>144.09570940170943</v>
      </c>
    </row>
    <row r="42" spans="1:6" ht="15.75">
      <c r="A42" s="229"/>
      <c r="B42" s="231" t="s">
        <v>36</v>
      </c>
      <c r="C42" s="133">
        <v>123530</v>
      </c>
      <c r="D42" s="225">
        <v>66137.37</v>
      </c>
      <c r="E42" s="225">
        <f t="shared" si="0"/>
        <v>-57392.630000000005</v>
      </c>
      <c r="F42" s="226">
        <f t="shared" si="1"/>
        <v>53.539520764186832</v>
      </c>
    </row>
    <row r="43" spans="1:6" ht="31.5">
      <c r="A43" s="229"/>
      <c r="B43" s="231" t="s">
        <v>37</v>
      </c>
      <c r="C43" s="133">
        <v>160340</v>
      </c>
      <c r="D43" s="225">
        <v>198848.554</v>
      </c>
      <c r="E43" s="225">
        <f t="shared" si="0"/>
        <v>38508.554000000004</v>
      </c>
      <c r="F43" s="226">
        <f t="shared" si="1"/>
        <v>124.01681052762879</v>
      </c>
    </row>
    <row r="44" spans="1:6" ht="15.75">
      <c r="A44" s="229"/>
      <c r="B44" s="231" t="s">
        <v>38</v>
      </c>
      <c r="C44" s="232">
        <v>121009.5</v>
      </c>
      <c r="D44" s="232">
        <v>162723.27100000001</v>
      </c>
      <c r="E44" s="225">
        <f t="shared" si="0"/>
        <v>41713.771000000008</v>
      </c>
      <c r="F44" s="226">
        <f t="shared" si="1"/>
        <v>134.47148447022755</v>
      </c>
    </row>
    <row r="45" spans="1:6" ht="15.75">
      <c r="A45" s="229"/>
      <c r="B45" s="231" t="s">
        <v>41</v>
      </c>
      <c r="C45" s="232">
        <v>3062.5</v>
      </c>
      <c r="D45" s="232">
        <v>3062.5</v>
      </c>
      <c r="E45" s="225">
        <f t="shared" si="0"/>
        <v>0</v>
      </c>
      <c r="F45" s="226">
        <f t="shared" si="1"/>
        <v>100</v>
      </c>
    </row>
    <row r="46" spans="1:6" s="26" customFormat="1" ht="31.5">
      <c r="A46" s="227" t="s">
        <v>13</v>
      </c>
      <c r="B46" s="204" t="s">
        <v>165</v>
      </c>
      <c r="C46" s="228"/>
      <c r="D46" s="228"/>
      <c r="E46" s="225">
        <f t="shared" si="0"/>
        <v>0</v>
      </c>
      <c r="F46" s="226"/>
    </row>
    <row r="47" spans="1:6" s="26" customFormat="1" ht="15.75">
      <c r="A47" s="227" t="s">
        <v>16</v>
      </c>
      <c r="B47" s="204" t="s">
        <v>166</v>
      </c>
      <c r="C47" s="228"/>
      <c r="D47" s="228"/>
      <c r="E47" s="225">
        <f t="shared" si="0"/>
        <v>0</v>
      </c>
      <c r="F47" s="226"/>
    </row>
    <row r="48" spans="1:6" s="26" customFormat="1" ht="15.75">
      <c r="A48" s="227" t="s">
        <v>17</v>
      </c>
      <c r="B48" s="160" t="s">
        <v>289</v>
      </c>
      <c r="C48" s="228"/>
      <c r="D48" s="228"/>
      <c r="E48" s="225">
        <f t="shared" si="0"/>
        <v>0</v>
      </c>
      <c r="F48" s="226"/>
    </row>
    <row r="49" spans="1:6" s="26" customFormat="1" ht="15.75">
      <c r="A49" s="227" t="s">
        <v>18</v>
      </c>
      <c r="B49" s="204" t="s">
        <v>260</v>
      </c>
      <c r="C49" s="228"/>
      <c r="D49" s="228"/>
      <c r="E49" s="225">
        <f t="shared" si="0"/>
        <v>0</v>
      </c>
      <c r="F49" s="226"/>
    </row>
    <row r="50" spans="1:6" ht="15.75">
      <c r="A50" s="227" t="s">
        <v>24</v>
      </c>
      <c r="B50" s="204" t="s">
        <v>223</v>
      </c>
      <c r="C50" s="228"/>
      <c r="D50" s="228">
        <v>65901.554999999993</v>
      </c>
      <c r="E50" s="228">
        <f t="shared" si="0"/>
        <v>65901.554999999993</v>
      </c>
      <c r="F50" s="226"/>
    </row>
    <row r="51" spans="1:6" ht="15.75">
      <c r="A51" s="227" t="s">
        <v>25</v>
      </c>
      <c r="B51" s="204" t="s">
        <v>70</v>
      </c>
      <c r="C51" s="230"/>
      <c r="D51" s="228">
        <v>198484.628</v>
      </c>
      <c r="E51" s="228">
        <f t="shared" si="0"/>
        <v>198484.628</v>
      </c>
      <c r="F51" s="226"/>
    </row>
    <row r="52" spans="1:6" ht="15.75">
      <c r="A52" s="227" t="s">
        <v>256</v>
      </c>
      <c r="B52" s="204" t="s">
        <v>244</v>
      </c>
      <c r="C52" s="228"/>
      <c r="D52" s="228"/>
      <c r="E52" s="228"/>
      <c r="F52" s="233"/>
    </row>
  </sheetData>
  <mergeCells count="10">
    <mergeCell ref="D1:F1"/>
    <mergeCell ref="D2:F2"/>
    <mergeCell ref="A3:F3"/>
    <mergeCell ref="A8:A9"/>
    <mergeCell ref="B8:B9"/>
    <mergeCell ref="C8:C9"/>
    <mergeCell ref="D8:D9"/>
    <mergeCell ref="E8:F8"/>
    <mergeCell ref="A4:F4"/>
    <mergeCell ref="A5:F5"/>
  </mergeCells>
  <printOptions horizontalCentered="1"/>
  <pageMargins left="0.51" right="0.2" top="0.45" bottom="0.45" header="0.2" footer="0.23"/>
  <pageSetup paperSize="9" scale="9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workbookViewId="0">
      <selection activeCell="A5" sqref="A5:K5"/>
    </sheetView>
  </sheetViews>
  <sheetFormatPr defaultRowHeight="15.75"/>
  <cols>
    <col min="1" max="1" width="6.7109375" style="34" customWidth="1"/>
    <col min="2" max="2" width="41.42578125" style="34" customWidth="1"/>
    <col min="3" max="3" width="11.85546875" style="34" customWidth="1"/>
    <col min="4" max="4" width="10.42578125" style="34" customWidth="1"/>
    <col min="5" max="5" width="9.85546875" style="34" customWidth="1"/>
    <col min="6" max="6" width="10.28515625" style="34" customWidth="1"/>
    <col min="7" max="8" width="11.140625" style="34" customWidth="1"/>
    <col min="9" max="9" width="9.85546875" style="68" customWidth="1"/>
    <col min="10" max="10" width="9.28515625" style="34" bestFit="1" customWidth="1"/>
    <col min="11" max="11" width="10.7109375" style="34" customWidth="1"/>
    <col min="12" max="12" width="13.7109375" style="34" customWidth="1"/>
    <col min="13" max="13" width="19.42578125" style="34" customWidth="1"/>
    <col min="14" max="14" width="18.42578125" style="34" bestFit="1" customWidth="1"/>
    <col min="15" max="15" width="12.140625" style="34" customWidth="1"/>
    <col min="16" max="16384" width="9.140625" style="34"/>
  </cols>
  <sheetData>
    <row r="1" spans="1:15" ht="15" customHeight="1">
      <c r="I1" s="412" t="s">
        <v>126</v>
      </c>
      <c r="J1" s="412"/>
      <c r="K1" s="412"/>
      <c r="L1" s="35"/>
    </row>
    <row r="2" spans="1:15" ht="9.75" customHeight="1">
      <c r="I2" s="411"/>
      <c r="J2" s="411"/>
      <c r="K2" s="411"/>
      <c r="L2" s="33"/>
    </row>
    <row r="3" spans="1:15" ht="34.5" customHeight="1">
      <c r="A3" s="413" t="s">
        <v>305</v>
      </c>
      <c r="B3" s="413"/>
      <c r="C3" s="413"/>
      <c r="D3" s="413"/>
      <c r="E3" s="413"/>
      <c r="F3" s="413"/>
      <c r="G3" s="413"/>
      <c r="H3" s="413"/>
      <c r="I3" s="413"/>
      <c r="J3" s="413"/>
      <c r="K3" s="413"/>
      <c r="L3" s="36"/>
    </row>
    <row r="4" spans="1:15" ht="24.95" hidden="1" customHeight="1">
      <c r="A4" s="415" t="s">
        <v>261</v>
      </c>
      <c r="B4" s="415"/>
      <c r="C4" s="415"/>
      <c r="D4" s="415"/>
      <c r="E4" s="415"/>
      <c r="F4" s="415"/>
      <c r="G4" s="415"/>
      <c r="H4" s="415"/>
      <c r="I4" s="415"/>
      <c r="J4" s="415"/>
      <c r="K4" s="415"/>
      <c r="L4" s="37"/>
    </row>
    <row r="5" spans="1:15">
      <c r="A5" s="394" t="s">
        <v>454</v>
      </c>
      <c r="B5" s="394"/>
      <c r="C5" s="394"/>
      <c r="D5" s="394"/>
      <c r="E5" s="394"/>
      <c r="F5" s="394"/>
      <c r="G5" s="394"/>
      <c r="H5" s="394"/>
      <c r="I5" s="394"/>
      <c r="J5" s="394"/>
      <c r="K5" s="394"/>
      <c r="L5" s="335"/>
    </row>
    <row r="6" spans="1:15">
      <c r="A6" s="334"/>
      <c r="B6" s="334"/>
      <c r="C6" s="334"/>
      <c r="D6" s="334"/>
      <c r="E6" s="334"/>
      <c r="F6" s="334"/>
      <c r="G6" s="334"/>
      <c r="H6" s="334"/>
      <c r="I6" s="334"/>
      <c r="J6" s="334"/>
      <c r="K6" s="334"/>
      <c r="L6" s="335"/>
    </row>
    <row r="7" spans="1:15">
      <c r="G7" s="38"/>
      <c r="H7" s="39"/>
      <c r="I7" s="416" t="s">
        <v>47</v>
      </c>
      <c r="J7" s="416"/>
      <c r="K7" s="416"/>
      <c r="L7" s="40"/>
      <c r="M7" s="39"/>
      <c r="N7" s="39"/>
    </row>
    <row r="8" spans="1:15">
      <c r="A8" s="414" t="s">
        <v>1</v>
      </c>
      <c r="B8" s="414" t="s">
        <v>177</v>
      </c>
      <c r="C8" s="414" t="s">
        <v>308</v>
      </c>
      <c r="D8" s="414" t="s">
        <v>127</v>
      </c>
      <c r="E8" s="414"/>
      <c r="F8" s="414" t="s">
        <v>49</v>
      </c>
      <c r="G8" s="414" t="s">
        <v>127</v>
      </c>
      <c r="H8" s="414"/>
      <c r="I8" s="414" t="s">
        <v>78</v>
      </c>
      <c r="J8" s="414"/>
      <c r="K8" s="414"/>
      <c r="L8" s="41"/>
    </row>
    <row r="9" spans="1:15" ht="54.75" customHeight="1">
      <c r="A9" s="414"/>
      <c r="B9" s="414"/>
      <c r="C9" s="414"/>
      <c r="D9" s="42" t="s">
        <v>306</v>
      </c>
      <c r="E9" s="42" t="s">
        <v>307</v>
      </c>
      <c r="F9" s="414"/>
      <c r="G9" s="102" t="s">
        <v>306</v>
      </c>
      <c r="H9" s="102" t="s">
        <v>307</v>
      </c>
      <c r="I9" s="42" t="s">
        <v>129</v>
      </c>
      <c r="J9" s="42" t="s">
        <v>169</v>
      </c>
      <c r="K9" s="42" t="s">
        <v>128</v>
      </c>
      <c r="L9" s="41"/>
      <c r="M9" s="38"/>
    </row>
    <row r="10" spans="1:15">
      <c r="A10" s="43" t="s">
        <v>3</v>
      </c>
      <c r="B10" s="43" t="s">
        <v>4</v>
      </c>
      <c r="C10" s="43" t="s">
        <v>130</v>
      </c>
      <c r="D10" s="43">
        <v>2</v>
      </c>
      <c r="E10" s="43">
        <v>3</v>
      </c>
      <c r="F10" s="43">
        <v>4</v>
      </c>
      <c r="G10" s="43">
        <v>5</v>
      </c>
      <c r="H10" s="43">
        <v>6</v>
      </c>
      <c r="I10" s="43" t="s">
        <v>132</v>
      </c>
      <c r="J10" s="43" t="s">
        <v>133</v>
      </c>
      <c r="K10" s="43" t="s">
        <v>134</v>
      </c>
      <c r="L10" s="44"/>
      <c r="M10" s="39"/>
      <c r="N10" s="39"/>
      <c r="O10" s="39"/>
    </row>
    <row r="11" spans="1:15" s="47" customFormat="1">
      <c r="A11" s="237"/>
      <c r="B11" s="237" t="s">
        <v>64</v>
      </c>
      <c r="C11" s="238">
        <f t="shared" ref="C11:G11" si="0">C12+C30+C73+C74+C75</f>
        <v>1067885</v>
      </c>
      <c r="D11" s="238">
        <f t="shared" si="0"/>
        <v>879897</v>
      </c>
      <c r="E11" s="238">
        <f t="shared" si="0"/>
        <v>187988</v>
      </c>
      <c r="F11" s="238">
        <f t="shared" si="0"/>
        <v>931623.87300000002</v>
      </c>
      <c r="G11" s="238">
        <f t="shared" si="0"/>
        <v>959278.32399999991</v>
      </c>
      <c r="H11" s="238">
        <f>H12+H30+H73+H74+H75</f>
        <v>461538.55599999998</v>
      </c>
      <c r="I11" s="263">
        <f>F11/C11*100</f>
        <v>87.240093549399049</v>
      </c>
      <c r="J11" s="264">
        <f>G11/D11*100</f>
        <v>109.02166094440598</v>
      </c>
      <c r="K11" s="264">
        <f>H11/E11*100</f>
        <v>245.51490307891993</v>
      </c>
      <c r="L11" s="45"/>
      <c r="M11" s="46"/>
    </row>
    <row r="12" spans="1:15" s="47" customFormat="1">
      <c r="A12" s="237" t="s">
        <v>3</v>
      </c>
      <c r="B12" s="239" t="s">
        <v>135</v>
      </c>
      <c r="C12" s="238">
        <f t="shared" ref="C12:H12" si="1">C13+C22+C26+C27+C28+C29</f>
        <v>1067885</v>
      </c>
      <c r="D12" s="238">
        <f t="shared" si="1"/>
        <v>879897</v>
      </c>
      <c r="E12" s="238">
        <f t="shared" si="1"/>
        <v>187988</v>
      </c>
      <c r="F12" s="238">
        <f t="shared" si="1"/>
        <v>661227.74699999997</v>
      </c>
      <c r="G12" s="238">
        <f t="shared" si="1"/>
        <v>792678.76399999997</v>
      </c>
      <c r="H12" s="238">
        <f t="shared" si="1"/>
        <v>357741.99</v>
      </c>
      <c r="I12" s="263">
        <f t="shared" ref="I12:I28" si="2">F12/C12*100</f>
        <v>61.919377741985329</v>
      </c>
      <c r="J12" s="264">
        <f t="shared" ref="J12:J28" si="3">G12/D12*100</f>
        <v>90.087676625786884</v>
      </c>
      <c r="K12" s="264">
        <f t="shared" ref="K12:K28" si="4">H12/E12*100</f>
        <v>190.30043938974828</v>
      </c>
      <c r="L12" s="48"/>
      <c r="M12" s="48"/>
      <c r="N12" s="46"/>
    </row>
    <row r="13" spans="1:15" s="47" customFormat="1">
      <c r="A13" s="237" t="s">
        <v>20</v>
      </c>
      <c r="B13" s="239" t="s">
        <v>26</v>
      </c>
      <c r="C13" s="238">
        <f t="shared" ref="C13:H13" si="5">C14+C21</f>
        <v>263673</v>
      </c>
      <c r="D13" s="238">
        <f t="shared" si="5"/>
        <v>262393</v>
      </c>
      <c r="E13" s="238">
        <f t="shared" si="5"/>
        <v>1280</v>
      </c>
      <c r="F13" s="238">
        <f t="shared" si="5"/>
        <v>371152.6</v>
      </c>
      <c r="G13" s="238">
        <f t="shared" si="5"/>
        <v>248885</v>
      </c>
      <c r="H13" s="238">
        <f t="shared" si="5"/>
        <v>122267.6</v>
      </c>
      <c r="I13" s="263">
        <f t="shared" si="2"/>
        <v>140.762459561654</v>
      </c>
      <c r="J13" s="264">
        <f t="shared" si="3"/>
        <v>94.851996813939394</v>
      </c>
      <c r="K13" s="264">
        <f t="shared" si="4"/>
        <v>9552.15625</v>
      </c>
      <c r="L13" s="48"/>
      <c r="M13" s="48"/>
      <c r="N13" s="48"/>
    </row>
    <row r="14" spans="1:15">
      <c r="A14" s="240">
        <v>1</v>
      </c>
      <c r="B14" s="241" t="s">
        <v>117</v>
      </c>
      <c r="C14" s="238">
        <f>D14+E14</f>
        <v>263673</v>
      </c>
      <c r="D14" s="247">
        <v>262393</v>
      </c>
      <c r="E14" s="247">
        <v>1280</v>
      </c>
      <c r="F14" s="238">
        <f>G14+H14</f>
        <v>371152.6</v>
      </c>
      <c r="G14" s="238">
        <v>248885</v>
      </c>
      <c r="H14" s="238">
        <f>127447.6-H33</f>
        <v>122267.6</v>
      </c>
      <c r="I14" s="263">
        <f t="shared" si="2"/>
        <v>140.762459561654</v>
      </c>
      <c r="J14" s="264">
        <f t="shared" si="3"/>
        <v>94.851996813939394</v>
      </c>
      <c r="K14" s="264">
        <f t="shared" si="4"/>
        <v>9552.15625</v>
      </c>
      <c r="L14" s="45"/>
      <c r="M14" s="50"/>
      <c r="N14" s="50"/>
    </row>
    <row r="15" spans="1:15" s="54" customFormat="1">
      <c r="A15" s="242"/>
      <c r="B15" s="243" t="s">
        <v>104</v>
      </c>
      <c r="C15" s="244">
        <f t="shared" ref="C15:C75" si="6">D15+E15</f>
        <v>0</v>
      </c>
      <c r="D15" s="244"/>
      <c r="E15" s="244"/>
      <c r="F15" s="244">
        <f t="shared" ref="F15:F75" si="7">G15+H15</f>
        <v>0</v>
      </c>
      <c r="G15" s="244"/>
      <c r="H15" s="244"/>
      <c r="I15" s="265"/>
      <c r="J15" s="266"/>
      <c r="K15" s="266"/>
      <c r="L15" s="51"/>
      <c r="M15" s="52"/>
      <c r="N15" s="53"/>
    </row>
    <row r="16" spans="1:15" s="54" customFormat="1">
      <c r="A16" s="242" t="s">
        <v>56</v>
      </c>
      <c r="B16" s="243" t="s">
        <v>105</v>
      </c>
      <c r="C16" s="244">
        <f t="shared" si="6"/>
        <v>54038</v>
      </c>
      <c r="D16" s="244">
        <f>33698+20340</f>
        <v>54038</v>
      </c>
      <c r="E16" s="244"/>
      <c r="F16" s="244">
        <f t="shared" si="7"/>
        <v>60138.216999999997</v>
      </c>
      <c r="G16" s="245">
        <v>57934</v>
      </c>
      <c r="H16" s="245">
        <v>2204.2170000000001</v>
      </c>
      <c r="I16" s="265">
        <f t="shared" si="2"/>
        <v>111.28875421000038</v>
      </c>
      <c r="J16" s="266">
        <f t="shared" si="3"/>
        <v>107.20974129316407</v>
      </c>
      <c r="K16" s="266"/>
      <c r="L16" s="51"/>
      <c r="M16" s="52"/>
      <c r="N16" s="53"/>
    </row>
    <row r="17" spans="1:14" s="54" customFormat="1">
      <c r="A17" s="242" t="s">
        <v>56</v>
      </c>
      <c r="B17" s="243" t="s">
        <v>111</v>
      </c>
      <c r="C17" s="244">
        <f t="shared" si="6"/>
        <v>0</v>
      </c>
      <c r="D17" s="244"/>
      <c r="E17" s="244"/>
      <c r="F17" s="244">
        <f t="shared" si="7"/>
        <v>0</v>
      </c>
      <c r="G17" s="245"/>
      <c r="H17" s="245"/>
      <c r="I17" s="265"/>
      <c r="J17" s="266"/>
      <c r="K17" s="266"/>
      <c r="L17" s="51"/>
    </row>
    <row r="18" spans="1:14" s="54" customFormat="1">
      <c r="A18" s="242"/>
      <c r="B18" s="243" t="s">
        <v>164</v>
      </c>
      <c r="C18" s="244">
        <f t="shared" si="6"/>
        <v>0</v>
      </c>
      <c r="D18" s="244"/>
      <c r="E18" s="244"/>
      <c r="F18" s="244">
        <f t="shared" si="7"/>
        <v>0</v>
      </c>
      <c r="G18" s="244"/>
      <c r="H18" s="244"/>
      <c r="I18" s="265"/>
      <c r="J18" s="266"/>
      <c r="K18" s="266"/>
      <c r="L18" s="51"/>
      <c r="N18" s="52"/>
    </row>
    <row r="19" spans="1:14" s="54" customFormat="1">
      <c r="A19" s="242" t="s">
        <v>56</v>
      </c>
      <c r="B19" s="243" t="s">
        <v>108</v>
      </c>
      <c r="C19" s="244">
        <f t="shared" si="6"/>
        <v>0</v>
      </c>
      <c r="D19" s="244"/>
      <c r="E19" s="244"/>
      <c r="F19" s="244">
        <f t="shared" si="7"/>
        <v>0</v>
      </c>
      <c r="G19" s="246"/>
      <c r="H19" s="245"/>
      <c r="I19" s="265"/>
      <c r="J19" s="266"/>
      <c r="K19" s="266"/>
      <c r="L19" s="51"/>
      <c r="N19" s="52"/>
    </row>
    <row r="20" spans="1:14" s="54" customFormat="1">
      <c r="A20" s="242" t="s">
        <v>56</v>
      </c>
      <c r="B20" s="243" t="s">
        <v>109</v>
      </c>
      <c r="C20" s="244">
        <f t="shared" si="6"/>
        <v>0</v>
      </c>
      <c r="D20" s="244"/>
      <c r="E20" s="244"/>
      <c r="F20" s="244">
        <f t="shared" si="7"/>
        <v>0</v>
      </c>
      <c r="G20" s="245"/>
      <c r="H20" s="245"/>
      <c r="I20" s="265"/>
      <c r="J20" s="266"/>
      <c r="K20" s="266"/>
      <c r="L20" s="51"/>
      <c r="N20" s="52"/>
    </row>
    <row r="21" spans="1:14" ht="101.25" customHeight="1">
      <c r="A21" s="240">
        <v>2</v>
      </c>
      <c r="B21" s="241" t="s">
        <v>211</v>
      </c>
      <c r="C21" s="238">
        <f t="shared" si="6"/>
        <v>0</v>
      </c>
      <c r="D21" s="238"/>
      <c r="E21" s="238"/>
      <c r="F21" s="238">
        <f t="shared" si="7"/>
        <v>0</v>
      </c>
      <c r="G21" s="247"/>
      <c r="H21" s="247"/>
      <c r="I21" s="265"/>
      <c r="J21" s="266"/>
      <c r="K21" s="266"/>
      <c r="L21" s="49"/>
    </row>
    <row r="22" spans="1:14" s="47" customFormat="1">
      <c r="A22" s="237" t="s">
        <v>11</v>
      </c>
      <c r="B22" s="239" t="s">
        <v>40</v>
      </c>
      <c r="C22" s="238">
        <f>D22+E22</f>
        <v>789989</v>
      </c>
      <c r="D22" s="238">
        <v>605697</v>
      </c>
      <c r="E22" s="238">
        <v>184292</v>
      </c>
      <c r="F22" s="238">
        <f t="shared" ref="F22" si="8">F24+F25</f>
        <v>290075.147</v>
      </c>
      <c r="G22" s="238">
        <f>544133.654-G30</f>
        <v>543793.76399999997</v>
      </c>
      <c r="H22" s="238">
        <f>235964.39-H34</f>
        <v>235474.39</v>
      </c>
      <c r="I22" s="263">
        <f t="shared" si="2"/>
        <v>36.718884313579046</v>
      </c>
      <c r="J22" s="264">
        <f t="shared" si="3"/>
        <v>89.779834471691288</v>
      </c>
      <c r="K22" s="264">
        <f t="shared" si="4"/>
        <v>127.77244264536714</v>
      </c>
      <c r="L22" s="45"/>
      <c r="M22" s="55"/>
      <c r="N22" s="56"/>
    </row>
    <row r="23" spans="1:14" s="54" customFormat="1">
      <c r="A23" s="242"/>
      <c r="B23" s="243" t="s">
        <v>110</v>
      </c>
      <c r="C23" s="238">
        <f t="shared" si="6"/>
        <v>0</v>
      </c>
      <c r="D23" s="238"/>
      <c r="E23" s="238"/>
      <c r="F23" s="238">
        <f t="shared" si="7"/>
        <v>0</v>
      </c>
      <c r="G23" s="244"/>
      <c r="H23" s="244"/>
      <c r="I23" s="265"/>
      <c r="J23" s="266"/>
      <c r="K23" s="266"/>
      <c r="L23" s="51"/>
    </row>
    <row r="24" spans="1:14" s="54" customFormat="1">
      <c r="A24" s="242">
        <v>1</v>
      </c>
      <c r="B24" s="243" t="s">
        <v>105</v>
      </c>
      <c r="C24" s="244">
        <f t="shared" si="6"/>
        <v>336386</v>
      </c>
      <c r="D24" s="244">
        <v>335506</v>
      </c>
      <c r="E24" s="244">
        <v>880</v>
      </c>
      <c r="F24" s="244">
        <f t="shared" si="7"/>
        <v>289836.48499999999</v>
      </c>
      <c r="G24" s="248">
        <v>285427.37</v>
      </c>
      <c r="H24" s="245">
        <v>4409.1149999999998</v>
      </c>
      <c r="I24" s="265">
        <f t="shared" si="2"/>
        <v>86.161875048307593</v>
      </c>
      <c r="J24" s="266">
        <f t="shared" si="3"/>
        <v>85.073700619362995</v>
      </c>
      <c r="K24" s="266">
        <f t="shared" si="4"/>
        <v>501.03579545454539</v>
      </c>
      <c r="L24" s="51"/>
    </row>
    <row r="25" spans="1:14" s="54" customFormat="1">
      <c r="A25" s="242">
        <v>2</v>
      </c>
      <c r="B25" s="243" t="s">
        <v>111</v>
      </c>
      <c r="C25" s="244">
        <f t="shared" si="6"/>
        <v>0</v>
      </c>
      <c r="D25" s="244"/>
      <c r="E25" s="244"/>
      <c r="F25" s="244">
        <f t="shared" si="7"/>
        <v>238.66200000000001</v>
      </c>
      <c r="G25" s="245">
        <v>238.66200000000001</v>
      </c>
      <c r="H25" s="245"/>
      <c r="I25" s="265"/>
      <c r="J25" s="266"/>
      <c r="K25" s="266"/>
      <c r="L25" s="51"/>
    </row>
    <row r="26" spans="1:14" s="47" customFormat="1" ht="31.5">
      <c r="A26" s="237" t="s">
        <v>13</v>
      </c>
      <c r="B26" s="239" t="s">
        <v>66</v>
      </c>
      <c r="C26" s="238">
        <f t="shared" si="6"/>
        <v>0</v>
      </c>
      <c r="D26" s="238"/>
      <c r="E26" s="238"/>
      <c r="F26" s="238">
        <f t="shared" si="7"/>
        <v>0</v>
      </c>
      <c r="G26" s="238"/>
      <c r="H26" s="238"/>
      <c r="I26" s="265"/>
      <c r="J26" s="266"/>
      <c r="K26" s="266"/>
      <c r="L26" s="45"/>
    </row>
    <row r="27" spans="1:14" s="47" customFormat="1" ht="20.25" customHeight="1">
      <c r="A27" s="237" t="s">
        <v>16</v>
      </c>
      <c r="B27" s="239" t="s">
        <v>42</v>
      </c>
      <c r="C27" s="238">
        <f t="shared" si="6"/>
        <v>0</v>
      </c>
      <c r="D27" s="238"/>
      <c r="E27" s="238"/>
      <c r="F27" s="238">
        <f t="shared" si="7"/>
        <v>0</v>
      </c>
      <c r="G27" s="249"/>
      <c r="H27" s="238"/>
      <c r="I27" s="265"/>
      <c r="J27" s="266"/>
      <c r="K27" s="266"/>
      <c r="L27" s="45"/>
    </row>
    <row r="28" spans="1:14" s="47" customFormat="1">
      <c r="A28" s="237" t="s">
        <v>17</v>
      </c>
      <c r="B28" s="239" t="s">
        <v>265</v>
      </c>
      <c r="C28" s="238">
        <f t="shared" si="6"/>
        <v>14223</v>
      </c>
      <c r="D28" s="238">
        <v>11807</v>
      </c>
      <c r="E28" s="238">
        <v>2416</v>
      </c>
      <c r="F28" s="238">
        <f t="shared" si="7"/>
        <v>0</v>
      </c>
      <c r="G28" s="249"/>
      <c r="H28" s="238"/>
      <c r="I28" s="263">
        <f t="shared" si="2"/>
        <v>0</v>
      </c>
      <c r="J28" s="264">
        <f t="shared" si="3"/>
        <v>0</v>
      </c>
      <c r="K28" s="264">
        <f t="shared" si="4"/>
        <v>0</v>
      </c>
      <c r="L28" s="45"/>
    </row>
    <row r="29" spans="1:14" s="47" customFormat="1">
      <c r="A29" s="237" t="s">
        <v>18</v>
      </c>
      <c r="B29" s="239" t="s">
        <v>273</v>
      </c>
      <c r="C29" s="238">
        <f t="shared" si="6"/>
        <v>0</v>
      </c>
      <c r="D29" s="238"/>
      <c r="E29" s="238"/>
      <c r="F29" s="238">
        <f t="shared" si="7"/>
        <v>0</v>
      </c>
      <c r="G29" s="238"/>
      <c r="H29" s="238"/>
      <c r="I29" s="265"/>
      <c r="J29" s="266"/>
      <c r="K29" s="266"/>
      <c r="L29" s="45"/>
    </row>
    <row r="30" spans="1:14" s="47" customFormat="1" ht="31.5">
      <c r="A30" s="237" t="s">
        <v>4</v>
      </c>
      <c r="B30" s="239" t="s">
        <v>112</v>
      </c>
      <c r="C30" s="238">
        <f t="shared" ref="C30:H30" si="9">C31+C38</f>
        <v>0</v>
      </c>
      <c r="D30" s="238">
        <f t="shared" si="9"/>
        <v>0</v>
      </c>
      <c r="E30" s="238">
        <f t="shared" si="9"/>
        <v>0</v>
      </c>
      <c r="F30" s="238">
        <f t="shared" si="9"/>
        <v>6009.89</v>
      </c>
      <c r="G30" s="238">
        <f t="shared" si="9"/>
        <v>339.89</v>
      </c>
      <c r="H30" s="238">
        <f t="shared" si="9"/>
        <v>5670</v>
      </c>
      <c r="I30" s="265"/>
      <c r="J30" s="266"/>
      <c r="K30" s="266"/>
      <c r="L30" s="45"/>
      <c r="M30" s="46"/>
    </row>
    <row r="31" spans="1:14" s="47" customFormat="1">
      <c r="A31" s="237" t="s">
        <v>20</v>
      </c>
      <c r="B31" s="239" t="s">
        <v>68</v>
      </c>
      <c r="C31" s="238">
        <f t="shared" ref="C31:H31" si="10">C32+C35</f>
        <v>0</v>
      </c>
      <c r="D31" s="238">
        <f t="shared" si="10"/>
        <v>0</v>
      </c>
      <c r="E31" s="238">
        <f t="shared" si="10"/>
        <v>0</v>
      </c>
      <c r="F31" s="238">
        <f t="shared" si="10"/>
        <v>6009.89</v>
      </c>
      <c r="G31" s="238">
        <f t="shared" si="10"/>
        <v>339.89</v>
      </c>
      <c r="H31" s="238">
        <f t="shared" si="10"/>
        <v>5670</v>
      </c>
      <c r="I31" s="265"/>
      <c r="J31" s="266"/>
      <c r="K31" s="266"/>
      <c r="L31" s="45"/>
      <c r="M31" s="57"/>
      <c r="N31" s="48"/>
    </row>
    <row r="32" spans="1:14" ht="31.5">
      <c r="A32" s="240">
        <v>1</v>
      </c>
      <c r="B32" s="241" t="s">
        <v>161</v>
      </c>
      <c r="C32" s="238">
        <f>C33+C34</f>
        <v>0</v>
      </c>
      <c r="D32" s="238">
        <f t="shared" ref="D32:K32" si="11">D33+D34</f>
        <v>0</v>
      </c>
      <c r="E32" s="238">
        <f t="shared" si="11"/>
        <v>0</v>
      </c>
      <c r="F32" s="238">
        <f t="shared" si="11"/>
        <v>5810</v>
      </c>
      <c r="G32" s="238">
        <f t="shared" si="11"/>
        <v>140</v>
      </c>
      <c r="H32" s="238">
        <f t="shared" si="11"/>
        <v>5670</v>
      </c>
      <c r="I32" s="238">
        <f t="shared" si="11"/>
        <v>0</v>
      </c>
      <c r="J32" s="238">
        <f t="shared" si="11"/>
        <v>0</v>
      </c>
      <c r="K32" s="238">
        <f t="shared" si="11"/>
        <v>0</v>
      </c>
      <c r="L32" s="45"/>
      <c r="M32" s="38"/>
      <c r="N32" s="38"/>
    </row>
    <row r="33" spans="1:14" s="54" customFormat="1">
      <c r="A33" s="242" t="s">
        <v>175</v>
      </c>
      <c r="B33" s="243" t="s">
        <v>160</v>
      </c>
      <c r="C33" s="238">
        <f t="shared" si="6"/>
        <v>0</v>
      </c>
      <c r="D33" s="238"/>
      <c r="E33" s="238"/>
      <c r="F33" s="238">
        <f t="shared" si="7"/>
        <v>5180</v>
      </c>
      <c r="G33" s="244"/>
      <c r="H33" s="245">
        <v>5180</v>
      </c>
      <c r="I33" s="265"/>
      <c r="J33" s="266"/>
      <c r="K33" s="266"/>
      <c r="L33" s="58"/>
      <c r="M33" s="59"/>
      <c r="N33" s="59"/>
    </row>
    <row r="34" spans="1:14" s="54" customFormat="1">
      <c r="A34" s="242" t="s">
        <v>176</v>
      </c>
      <c r="B34" s="243" t="s">
        <v>40</v>
      </c>
      <c r="C34" s="238">
        <f t="shared" si="6"/>
        <v>0</v>
      </c>
      <c r="D34" s="238"/>
      <c r="E34" s="238"/>
      <c r="F34" s="238">
        <f t="shared" si="7"/>
        <v>630</v>
      </c>
      <c r="G34" s="244">
        <v>140</v>
      </c>
      <c r="H34" s="245">
        <v>490</v>
      </c>
      <c r="I34" s="265"/>
      <c r="J34" s="266"/>
      <c r="K34" s="266"/>
      <c r="L34" s="58"/>
      <c r="M34" s="60"/>
      <c r="N34" s="60"/>
    </row>
    <row r="35" spans="1:14" ht="31.5">
      <c r="A35" s="240">
        <v>2</v>
      </c>
      <c r="B35" s="241" t="s">
        <v>162</v>
      </c>
      <c r="C35" s="238">
        <f>C36+C37</f>
        <v>0</v>
      </c>
      <c r="D35" s="238">
        <f t="shared" ref="D35:K35" si="12">D36+D37</f>
        <v>0</v>
      </c>
      <c r="E35" s="238">
        <f t="shared" si="12"/>
        <v>0</v>
      </c>
      <c r="F35" s="238">
        <f t="shared" si="12"/>
        <v>199.89</v>
      </c>
      <c r="G35" s="238">
        <f t="shared" si="12"/>
        <v>199.89</v>
      </c>
      <c r="H35" s="238">
        <f t="shared" si="12"/>
        <v>0</v>
      </c>
      <c r="I35" s="238">
        <f t="shared" si="12"/>
        <v>0</v>
      </c>
      <c r="J35" s="238">
        <f t="shared" si="12"/>
        <v>0</v>
      </c>
      <c r="K35" s="238">
        <f t="shared" si="12"/>
        <v>0</v>
      </c>
      <c r="L35" s="45"/>
      <c r="M35" s="39"/>
      <c r="N35" s="39"/>
    </row>
    <row r="36" spans="1:14" s="54" customFormat="1">
      <c r="A36" s="242" t="s">
        <v>182</v>
      </c>
      <c r="B36" s="243" t="s">
        <v>160</v>
      </c>
      <c r="C36" s="238">
        <f t="shared" si="6"/>
        <v>0</v>
      </c>
      <c r="D36" s="238"/>
      <c r="E36" s="238"/>
      <c r="F36" s="238">
        <f t="shared" si="7"/>
        <v>0</v>
      </c>
      <c r="G36" s="244"/>
      <c r="H36" s="245"/>
      <c r="I36" s="265"/>
      <c r="J36" s="266"/>
      <c r="K36" s="266"/>
      <c r="L36" s="58"/>
    </row>
    <row r="37" spans="1:14" s="54" customFormat="1">
      <c r="A37" s="242" t="s">
        <v>183</v>
      </c>
      <c r="B37" s="243" t="s">
        <v>40</v>
      </c>
      <c r="C37" s="238">
        <f t="shared" si="6"/>
        <v>0</v>
      </c>
      <c r="D37" s="238"/>
      <c r="E37" s="238"/>
      <c r="F37" s="238">
        <f t="shared" si="7"/>
        <v>199.89</v>
      </c>
      <c r="G37" s="245">
        <f>339.89-G34</f>
        <v>199.89</v>
      </c>
      <c r="H37" s="245"/>
      <c r="I37" s="265"/>
      <c r="J37" s="266"/>
      <c r="K37" s="266"/>
      <c r="L37" s="58"/>
    </row>
    <row r="38" spans="1:14" s="47" customFormat="1">
      <c r="A38" s="237" t="s">
        <v>11</v>
      </c>
      <c r="B38" s="239" t="s">
        <v>113</v>
      </c>
      <c r="C38" s="238">
        <f t="shared" ref="C38:H38" si="13">C39+C58</f>
        <v>0</v>
      </c>
      <c r="D38" s="238">
        <f t="shared" si="13"/>
        <v>0</v>
      </c>
      <c r="E38" s="238">
        <f t="shared" si="13"/>
        <v>0</v>
      </c>
      <c r="F38" s="238">
        <f t="shared" si="13"/>
        <v>0</v>
      </c>
      <c r="G38" s="238">
        <f t="shared" si="13"/>
        <v>0</v>
      </c>
      <c r="H38" s="238">
        <f t="shared" si="13"/>
        <v>0</v>
      </c>
      <c r="I38" s="265"/>
      <c r="J38" s="266"/>
      <c r="K38" s="266"/>
      <c r="L38" s="45"/>
    </row>
    <row r="39" spans="1:14" s="47" customFormat="1">
      <c r="A39" s="237">
        <v>1</v>
      </c>
      <c r="B39" s="239" t="s">
        <v>160</v>
      </c>
      <c r="C39" s="238">
        <f t="shared" ref="C39:H39" si="14">C40+C42</f>
        <v>0</v>
      </c>
      <c r="D39" s="238">
        <f t="shared" si="14"/>
        <v>0</v>
      </c>
      <c r="E39" s="238">
        <f t="shared" si="14"/>
        <v>0</v>
      </c>
      <c r="F39" s="238">
        <f t="shared" si="14"/>
        <v>0</v>
      </c>
      <c r="G39" s="238">
        <f t="shared" si="14"/>
        <v>0</v>
      </c>
      <c r="H39" s="238">
        <f t="shared" si="14"/>
        <v>0</v>
      </c>
      <c r="I39" s="265"/>
      <c r="J39" s="266"/>
      <c r="K39" s="266"/>
      <c r="L39" s="45"/>
      <c r="M39" s="57"/>
      <c r="N39" s="48"/>
    </row>
    <row r="40" spans="1:14" s="63" customFormat="1">
      <c r="A40" s="250" t="s">
        <v>175</v>
      </c>
      <c r="B40" s="251" t="s">
        <v>174</v>
      </c>
      <c r="C40" s="238">
        <f t="shared" si="6"/>
        <v>0</v>
      </c>
      <c r="D40" s="238"/>
      <c r="E40" s="238"/>
      <c r="F40" s="238">
        <f t="shared" si="7"/>
        <v>0</v>
      </c>
      <c r="G40" s="238"/>
      <c r="H40" s="238"/>
      <c r="I40" s="265"/>
      <c r="J40" s="266"/>
      <c r="K40" s="266"/>
      <c r="L40" s="45"/>
      <c r="M40" s="61"/>
      <c r="N40" s="62"/>
    </row>
    <row r="41" spans="1:14">
      <c r="A41" s="240"/>
      <c r="B41" s="241" t="s">
        <v>163</v>
      </c>
      <c r="C41" s="238">
        <f t="shared" si="6"/>
        <v>0</v>
      </c>
      <c r="D41" s="238"/>
      <c r="E41" s="238"/>
      <c r="F41" s="238">
        <f t="shared" si="7"/>
        <v>0</v>
      </c>
      <c r="G41" s="252"/>
      <c r="H41" s="252"/>
      <c r="I41" s="265"/>
      <c r="J41" s="266"/>
      <c r="K41" s="266"/>
      <c r="L41" s="45"/>
      <c r="M41" s="64"/>
    </row>
    <row r="42" spans="1:14" s="63" customFormat="1">
      <c r="A42" s="250" t="s">
        <v>176</v>
      </c>
      <c r="B42" s="251" t="s">
        <v>153</v>
      </c>
      <c r="C42" s="238">
        <f t="shared" ref="C42:H42" si="15">SUM(C43:C57)</f>
        <v>0</v>
      </c>
      <c r="D42" s="238">
        <f t="shared" si="15"/>
        <v>0</v>
      </c>
      <c r="E42" s="238">
        <f t="shared" si="15"/>
        <v>0</v>
      </c>
      <c r="F42" s="238">
        <f t="shared" si="15"/>
        <v>0</v>
      </c>
      <c r="G42" s="238">
        <f t="shared" si="15"/>
        <v>0</v>
      </c>
      <c r="H42" s="238">
        <f t="shared" si="15"/>
        <v>0</v>
      </c>
      <c r="I42" s="265"/>
      <c r="J42" s="266"/>
      <c r="K42" s="266"/>
      <c r="L42" s="58"/>
      <c r="M42" s="62"/>
    </row>
    <row r="43" spans="1:14" ht="31.5">
      <c r="A43" s="237"/>
      <c r="B43" s="253" t="s">
        <v>274</v>
      </c>
      <c r="C43" s="238">
        <f t="shared" si="6"/>
        <v>0</v>
      </c>
      <c r="D43" s="238"/>
      <c r="E43" s="238"/>
      <c r="F43" s="238">
        <f t="shared" si="7"/>
        <v>0</v>
      </c>
      <c r="G43" s="252"/>
      <c r="H43" s="252"/>
      <c r="I43" s="265"/>
      <c r="J43" s="266"/>
      <c r="K43" s="266"/>
      <c r="L43" s="49"/>
      <c r="M43" s="65"/>
    </row>
    <row r="44" spans="1:14" ht="31.5">
      <c r="A44" s="237"/>
      <c r="B44" s="253" t="s">
        <v>275</v>
      </c>
      <c r="C44" s="238">
        <f t="shared" si="6"/>
        <v>0</v>
      </c>
      <c r="D44" s="238"/>
      <c r="E44" s="238"/>
      <c r="F44" s="238">
        <f t="shared" si="7"/>
        <v>0</v>
      </c>
      <c r="G44" s="252"/>
      <c r="H44" s="252"/>
      <c r="I44" s="265"/>
      <c r="J44" s="266"/>
      <c r="K44" s="266"/>
      <c r="L44" s="49"/>
      <c r="M44" s="65"/>
    </row>
    <row r="45" spans="1:14" ht="31.5">
      <c r="A45" s="237"/>
      <c r="B45" s="253" t="s">
        <v>170</v>
      </c>
      <c r="C45" s="238">
        <f t="shared" si="6"/>
        <v>0</v>
      </c>
      <c r="D45" s="238"/>
      <c r="E45" s="238"/>
      <c r="F45" s="238">
        <f t="shared" si="7"/>
        <v>0</v>
      </c>
      <c r="G45" s="252"/>
      <c r="H45" s="252"/>
      <c r="I45" s="265"/>
      <c r="J45" s="266"/>
      <c r="K45" s="266"/>
      <c r="L45" s="49"/>
      <c r="M45" s="65"/>
    </row>
    <row r="46" spans="1:14" ht="31.5">
      <c r="A46" s="237"/>
      <c r="B46" s="253" t="s">
        <v>213</v>
      </c>
      <c r="C46" s="238">
        <f t="shared" si="6"/>
        <v>0</v>
      </c>
      <c r="D46" s="238"/>
      <c r="E46" s="238"/>
      <c r="F46" s="238">
        <f t="shared" si="7"/>
        <v>0</v>
      </c>
      <c r="G46" s="252"/>
      <c r="H46" s="252"/>
      <c r="I46" s="265"/>
      <c r="J46" s="266"/>
      <c r="K46" s="266"/>
      <c r="L46" s="49"/>
      <c r="M46" s="65"/>
    </row>
    <row r="47" spans="1:14" ht="47.25">
      <c r="A47" s="237"/>
      <c r="B47" s="253" t="s">
        <v>237</v>
      </c>
      <c r="C47" s="238">
        <f t="shared" si="6"/>
        <v>0</v>
      </c>
      <c r="D47" s="238"/>
      <c r="E47" s="238"/>
      <c r="F47" s="238">
        <f t="shared" si="7"/>
        <v>0</v>
      </c>
      <c r="G47" s="252"/>
      <c r="H47" s="252"/>
      <c r="I47" s="265"/>
      <c r="J47" s="266"/>
      <c r="K47" s="266"/>
      <c r="L47" s="49"/>
      <c r="M47" s="65"/>
    </row>
    <row r="48" spans="1:14" ht="31.5">
      <c r="A48" s="237"/>
      <c r="B48" s="253" t="s">
        <v>238</v>
      </c>
      <c r="C48" s="238">
        <f t="shared" si="6"/>
        <v>0</v>
      </c>
      <c r="D48" s="238"/>
      <c r="E48" s="238"/>
      <c r="F48" s="238">
        <f t="shared" si="7"/>
        <v>0</v>
      </c>
      <c r="G48" s="252"/>
      <c r="H48" s="252"/>
      <c r="I48" s="265"/>
      <c r="J48" s="266"/>
      <c r="K48" s="266"/>
      <c r="L48" s="49"/>
      <c r="M48" s="65"/>
    </row>
    <row r="49" spans="1:13" ht="47.25">
      <c r="A49" s="237"/>
      <c r="B49" s="253" t="s">
        <v>276</v>
      </c>
      <c r="C49" s="238">
        <f t="shared" si="6"/>
        <v>0</v>
      </c>
      <c r="D49" s="238"/>
      <c r="E49" s="238"/>
      <c r="F49" s="238">
        <f t="shared" si="7"/>
        <v>0</v>
      </c>
      <c r="G49" s="252"/>
      <c r="H49" s="252"/>
      <c r="I49" s="265"/>
      <c r="J49" s="266"/>
      <c r="K49" s="266"/>
      <c r="L49" s="49"/>
      <c r="M49" s="65"/>
    </row>
    <row r="50" spans="1:13" ht="31.5">
      <c r="A50" s="237"/>
      <c r="B50" s="253" t="s">
        <v>277</v>
      </c>
      <c r="C50" s="238">
        <f t="shared" si="6"/>
        <v>0</v>
      </c>
      <c r="D50" s="238"/>
      <c r="E50" s="238"/>
      <c r="F50" s="238">
        <f t="shared" si="7"/>
        <v>0</v>
      </c>
      <c r="G50" s="252"/>
      <c r="H50" s="252"/>
      <c r="I50" s="265"/>
      <c r="J50" s="266"/>
      <c r="K50" s="266"/>
      <c r="L50" s="49"/>
      <c r="M50" s="39"/>
    </row>
    <row r="51" spans="1:13">
      <c r="A51" s="237"/>
      <c r="B51" s="253" t="s">
        <v>278</v>
      </c>
      <c r="C51" s="238">
        <f t="shared" si="6"/>
        <v>0</v>
      </c>
      <c r="D51" s="238"/>
      <c r="E51" s="238"/>
      <c r="F51" s="238">
        <f t="shared" si="7"/>
        <v>0</v>
      </c>
      <c r="G51" s="252"/>
      <c r="H51" s="252"/>
      <c r="I51" s="265"/>
      <c r="J51" s="266"/>
      <c r="K51" s="266"/>
      <c r="L51" s="49"/>
    </row>
    <row r="52" spans="1:13">
      <c r="A52" s="237"/>
      <c r="B52" s="253" t="s">
        <v>239</v>
      </c>
      <c r="C52" s="238">
        <f t="shared" si="6"/>
        <v>0</v>
      </c>
      <c r="D52" s="238"/>
      <c r="E52" s="238"/>
      <c r="F52" s="238">
        <f t="shared" si="7"/>
        <v>0</v>
      </c>
      <c r="G52" s="254"/>
      <c r="H52" s="252"/>
      <c r="I52" s="265"/>
      <c r="J52" s="266"/>
      <c r="K52" s="266"/>
      <c r="L52" s="49"/>
    </row>
    <row r="53" spans="1:13" ht="31.5">
      <c r="A53" s="237"/>
      <c r="B53" s="253" t="s">
        <v>241</v>
      </c>
      <c r="C53" s="238">
        <f t="shared" si="6"/>
        <v>0</v>
      </c>
      <c r="D53" s="238"/>
      <c r="E53" s="238"/>
      <c r="F53" s="238">
        <f t="shared" si="7"/>
        <v>0</v>
      </c>
      <c r="G53" s="254"/>
      <c r="H53" s="252"/>
      <c r="I53" s="265"/>
      <c r="J53" s="266"/>
      <c r="K53" s="266"/>
      <c r="L53" s="49"/>
    </row>
    <row r="54" spans="1:13" ht="47.25">
      <c r="A54" s="237"/>
      <c r="B54" s="253" t="s">
        <v>279</v>
      </c>
      <c r="C54" s="238">
        <f t="shared" si="6"/>
        <v>0</v>
      </c>
      <c r="D54" s="238"/>
      <c r="E54" s="238"/>
      <c r="F54" s="238">
        <f t="shared" si="7"/>
        <v>0</v>
      </c>
      <c r="G54" s="252"/>
      <c r="H54" s="252"/>
      <c r="I54" s="265"/>
      <c r="J54" s="266"/>
      <c r="K54" s="266"/>
      <c r="L54" s="49"/>
    </row>
    <row r="55" spans="1:13">
      <c r="A55" s="237"/>
      <c r="B55" s="253" t="s">
        <v>291</v>
      </c>
      <c r="C55" s="238">
        <f t="shared" si="6"/>
        <v>0</v>
      </c>
      <c r="D55" s="238"/>
      <c r="E55" s="238"/>
      <c r="F55" s="238">
        <f t="shared" si="7"/>
        <v>0</v>
      </c>
      <c r="G55" s="252"/>
      <c r="H55" s="252"/>
      <c r="I55" s="265"/>
      <c r="J55" s="266"/>
      <c r="K55" s="266"/>
      <c r="L55" s="49"/>
    </row>
    <row r="56" spans="1:13" ht="31.5">
      <c r="A56" s="237"/>
      <c r="B56" s="253" t="s">
        <v>290</v>
      </c>
      <c r="C56" s="238">
        <f t="shared" si="6"/>
        <v>0</v>
      </c>
      <c r="D56" s="238"/>
      <c r="E56" s="238"/>
      <c r="F56" s="238">
        <f t="shared" si="7"/>
        <v>0</v>
      </c>
      <c r="G56" s="254"/>
      <c r="H56" s="252"/>
      <c r="I56" s="265"/>
      <c r="J56" s="266"/>
      <c r="K56" s="266"/>
      <c r="L56" s="49"/>
    </row>
    <row r="57" spans="1:13">
      <c r="A57" s="237"/>
      <c r="B57" s="253" t="s">
        <v>240</v>
      </c>
      <c r="C57" s="238">
        <f t="shared" si="6"/>
        <v>0</v>
      </c>
      <c r="D57" s="238"/>
      <c r="E57" s="238"/>
      <c r="F57" s="238">
        <f t="shared" si="7"/>
        <v>0</v>
      </c>
      <c r="G57" s="254"/>
      <c r="H57" s="252"/>
      <c r="I57" s="265"/>
      <c r="J57" s="266"/>
      <c r="K57" s="266"/>
      <c r="L57" s="49"/>
    </row>
    <row r="58" spans="1:13" s="47" customFormat="1">
      <c r="A58" s="237">
        <v>2</v>
      </c>
      <c r="B58" s="239" t="s">
        <v>217</v>
      </c>
      <c r="C58" s="238">
        <f t="shared" ref="C58:H58" si="16">C59+C60</f>
        <v>0</v>
      </c>
      <c r="D58" s="238">
        <f t="shared" si="16"/>
        <v>0</v>
      </c>
      <c r="E58" s="238">
        <f t="shared" si="16"/>
        <v>0</v>
      </c>
      <c r="F58" s="238">
        <f t="shared" si="16"/>
        <v>0</v>
      </c>
      <c r="G58" s="238">
        <f t="shared" si="16"/>
        <v>0</v>
      </c>
      <c r="H58" s="238">
        <f t="shared" si="16"/>
        <v>0</v>
      </c>
      <c r="I58" s="265"/>
      <c r="J58" s="266"/>
      <c r="K58" s="266"/>
      <c r="L58" s="45"/>
    </row>
    <row r="59" spans="1:13" s="63" customFormat="1">
      <c r="A59" s="255" t="s">
        <v>182</v>
      </c>
      <c r="B59" s="256" t="s">
        <v>215</v>
      </c>
      <c r="C59" s="238">
        <f t="shared" si="6"/>
        <v>0</v>
      </c>
      <c r="D59" s="238"/>
      <c r="E59" s="238"/>
      <c r="F59" s="238">
        <f t="shared" si="7"/>
        <v>0</v>
      </c>
      <c r="G59" s="257"/>
      <c r="H59" s="257"/>
      <c r="I59" s="265"/>
      <c r="J59" s="266"/>
      <c r="K59" s="266"/>
      <c r="L59" s="58"/>
    </row>
    <row r="60" spans="1:13" s="63" customFormat="1">
      <c r="A60" s="255" t="s">
        <v>183</v>
      </c>
      <c r="B60" s="256" t="s">
        <v>216</v>
      </c>
      <c r="C60" s="238">
        <f t="shared" ref="C60:H60" si="17">SUM(C61:C72)</f>
        <v>0</v>
      </c>
      <c r="D60" s="238">
        <f t="shared" si="17"/>
        <v>0</v>
      </c>
      <c r="E60" s="238">
        <f t="shared" si="17"/>
        <v>0</v>
      </c>
      <c r="F60" s="238">
        <f t="shared" si="17"/>
        <v>0</v>
      </c>
      <c r="G60" s="238">
        <f t="shared" si="17"/>
        <v>0</v>
      </c>
      <c r="H60" s="238">
        <f t="shared" si="17"/>
        <v>0</v>
      </c>
      <c r="I60" s="265"/>
      <c r="J60" s="266"/>
      <c r="K60" s="266"/>
      <c r="L60" s="58"/>
    </row>
    <row r="61" spans="1:13">
      <c r="A61" s="258"/>
      <c r="B61" s="259" t="s">
        <v>242</v>
      </c>
      <c r="C61" s="238">
        <f t="shared" si="6"/>
        <v>0</v>
      </c>
      <c r="D61" s="238"/>
      <c r="E61" s="238"/>
      <c r="F61" s="238">
        <f t="shared" si="7"/>
        <v>0</v>
      </c>
      <c r="G61" s="247"/>
      <c r="H61" s="252"/>
      <c r="I61" s="265"/>
      <c r="J61" s="266"/>
      <c r="K61" s="266"/>
      <c r="L61" s="49"/>
    </row>
    <row r="62" spans="1:13">
      <c r="A62" s="258"/>
      <c r="B62" s="259" t="s">
        <v>285</v>
      </c>
      <c r="C62" s="238">
        <f t="shared" si="6"/>
        <v>0</v>
      </c>
      <c r="D62" s="238"/>
      <c r="E62" s="238"/>
      <c r="F62" s="238">
        <f t="shared" si="7"/>
        <v>0</v>
      </c>
      <c r="G62" s="247"/>
      <c r="H62" s="252"/>
      <c r="I62" s="265"/>
      <c r="J62" s="266"/>
      <c r="K62" s="266"/>
      <c r="L62" s="49"/>
    </row>
    <row r="63" spans="1:13" ht="31.5">
      <c r="A63" s="258"/>
      <c r="B63" s="259" t="s">
        <v>281</v>
      </c>
      <c r="C63" s="238">
        <f t="shared" si="6"/>
        <v>0</v>
      </c>
      <c r="D63" s="238"/>
      <c r="E63" s="238"/>
      <c r="F63" s="238">
        <f t="shared" si="7"/>
        <v>0</v>
      </c>
      <c r="G63" s="247"/>
      <c r="H63" s="252"/>
      <c r="I63" s="265"/>
      <c r="J63" s="266"/>
      <c r="K63" s="266"/>
      <c r="L63" s="49"/>
    </row>
    <row r="64" spans="1:13" ht="31.5">
      <c r="A64" s="258"/>
      <c r="B64" s="259" t="s">
        <v>287</v>
      </c>
      <c r="C64" s="238">
        <f t="shared" si="6"/>
        <v>0</v>
      </c>
      <c r="D64" s="238"/>
      <c r="E64" s="238"/>
      <c r="F64" s="238">
        <f t="shared" si="7"/>
        <v>0</v>
      </c>
      <c r="G64" s="247"/>
      <c r="H64" s="252"/>
      <c r="I64" s="265"/>
      <c r="J64" s="266"/>
      <c r="K64" s="266"/>
      <c r="L64" s="49"/>
    </row>
    <row r="65" spans="1:12">
      <c r="A65" s="258"/>
      <c r="B65" s="259" t="s">
        <v>288</v>
      </c>
      <c r="C65" s="238">
        <f t="shared" si="6"/>
        <v>0</v>
      </c>
      <c r="D65" s="238"/>
      <c r="E65" s="238"/>
      <c r="F65" s="238">
        <f t="shared" si="7"/>
        <v>0</v>
      </c>
      <c r="G65" s="247"/>
      <c r="H65" s="252"/>
      <c r="I65" s="265"/>
      <c r="J65" s="266"/>
      <c r="K65" s="266"/>
      <c r="L65" s="49"/>
    </row>
    <row r="66" spans="1:12" ht="31.5">
      <c r="A66" s="258"/>
      <c r="B66" s="259" t="s">
        <v>282</v>
      </c>
      <c r="C66" s="238">
        <f t="shared" si="6"/>
        <v>0</v>
      </c>
      <c r="D66" s="238"/>
      <c r="E66" s="238"/>
      <c r="F66" s="238">
        <f t="shared" si="7"/>
        <v>0</v>
      </c>
      <c r="G66" s="247"/>
      <c r="H66" s="252"/>
      <c r="I66" s="265"/>
      <c r="J66" s="266"/>
      <c r="K66" s="266"/>
      <c r="L66" s="49"/>
    </row>
    <row r="67" spans="1:12" ht="47.25">
      <c r="A67" s="258"/>
      <c r="B67" s="259" t="s">
        <v>243</v>
      </c>
      <c r="C67" s="238">
        <f t="shared" si="6"/>
        <v>0</v>
      </c>
      <c r="D67" s="238"/>
      <c r="E67" s="238"/>
      <c r="F67" s="238">
        <f t="shared" si="7"/>
        <v>0</v>
      </c>
      <c r="G67" s="247"/>
      <c r="H67" s="252"/>
      <c r="I67" s="265"/>
      <c r="J67" s="266"/>
      <c r="K67" s="266"/>
      <c r="L67" s="49"/>
    </row>
    <row r="68" spans="1:12">
      <c r="A68" s="258"/>
      <c r="B68" s="259" t="s">
        <v>286</v>
      </c>
      <c r="C68" s="238">
        <f t="shared" si="6"/>
        <v>0</v>
      </c>
      <c r="D68" s="238"/>
      <c r="E68" s="238"/>
      <c r="F68" s="238">
        <f t="shared" si="7"/>
        <v>0</v>
      </c>
      <c r="G68" s="247"/>
      <c r="H68" s="252"/>
      <c r="I68" s="265"/>
      <c r="J68" s="266"/>
      <c r="K68" s="266"/>
      <c r="L68" s="49"/>
    </row>
    <row r="69" spans="1:12">
      <c r="A69" s="258"/>
      <c r="B69" s="259" t="s">
        <v>283</v>
      </c>
      <c r="C69" s="238">
        <f t="shared" si="6"/>
        <v>0</v>
      </c>
      <c r="D69" s="238"/>
      <c r="E69" s="238"/>
      <c r="F69" s="238">
        <f t="shared" si="7"/>
        <v>0</v>
      </c>
      <c r="G69" s="247"/>
      <c r="H69" s="252"/>
      <c r="I69" s="265"/>
      <c r="J69" s="266"/>
      <c r="K69" s="266"/>
      <c r="L69" s="49"/>
    </row>
    <row r="70" spans="1:12" ht="31.5">
      <c r="A70" s="258"/>
      <c r="B70" s="259" t="s">
        <v>284</v>
      </c>
      <c r="C70" s="238">
        <f t="shared" si="6"/>
        <v>0</v>
      </c>
      <c r="D70" s="238"/>
      <c r="E70" s="238"/>
      <c r="F70" s="238">
        <f t="shared" si="7"/>
        <v>0</v>
      </c>
      <c r="G70" s="247"/>
      <c r="H70" s="252"/>
      <c r="I70" s="265"/>
      <c r="J70" s="266"/>
      <c r="K70" s="266"/>
      <c r="L70" s="49"/>
    </row>
    <row r="71" spans="1:12">
      <c r="A71" s="258"/>
      <c r="B71" s="259" t="s">
        <v>280</v>
      </c>
      <c r="C71" s="238">
        <f t="shared" si="6"/>
        <v>0</v>
      </c>
      <c r="D71" s="238"/>
      <c r="E71" s="238"/>
      <c r="F71" s="238">
        <f t="shared" si="7"/>
        <v>0</v>
      </c>
      <c r="G71" s="247"/>
      <c r="H71" s="252"/>
      <c r="I71" s="265"/>
      <c r="J71" s="266"/>
      <c r="K71" s="266"/>
      <c r="L71" s="49"/>
    </row>
    <row r="72" spans="1:12">
      <c r="A72" s="258"/>
      <c r="B72" s="259" t="s">
        <v>291</v>
      </c>
      <c r="C72" s="238">
        <f t="shared" si="6"/>
        <v>0</v>
      </c>
      <c r="D72" s="238"/>
      <c r="E72" s="238"/>
      <c r="F72" s="238">
        <f t="shared" si="7"/>
        <v>0</v>
      </c>
      <c r="G72" s="247"/>
      <c r="H72" s="252"/>
      <c r="I72" s="265"/>
      <c r="J72" s="266"/>
      <c r="K72" s="266"/>
      <c r="L72" s="49"/>
    </row>
    <row r="73" spans="1:12" s="47" customFormat="1" ht="21" customHeight="1">
      <c r="A73" s="260" t="s">
        <v>21</v>
      </c>
      <c r="B73" s="261" t="s">
        <v>236</v>
      </c>
      <c r="C73" s="238">
        <f t="shared" si="6"/>
        <v>0</v>
      </c>
      <c r="D73" s="238"/>
      <c r="E73" s="238"/>
      <c r="F73" s="238">
        <f t="shared" si="7"/>
        <v>0</v>
      </c>
      <c r="G73" s="262"/>
      <c r="H73" s="249"/>
      <c r="I73" s="265"/>
      <c r="J73" s="266"/>
      <c r="K73" s="266"/>
      <c r="L73" s="51"/>
    </row>
    <row r="74" spans="1:12" s="47" customFormat="1" ht="31.5">
      <c r="A74" s="260" t="s">
        <v>24</v>
      </c>
      <c r="B74" s="261" t="s">
        <v>222</v>
      </c>
      <c r="C74" s="238">
        <f t="shared" si="6"/>
        <v>0</v>
      </c>
      <c r="D74" s="238"/>
      <c r="E74" s="238"/>
      <c r="F74" s="238">
        <f t="shared" si="7"/>
        <v>65901.554000000004</v>
      </c>
      <c r="G74" s="262">
        <v>35703.548000000003</v>
      </c>
      <c r="H74" s="249">
        <v>30198.006000000001</v>
      </c>
      <c r="I74" s="265"/>
      <c r="J74" s="266"/>
      <c r="K74" s="266"/>
      <c r="L74" s="51"/>
    </row>
    <row r="75" spans="1:12" s="47" customFormat="1" ht="31.5">
      <c r="A75" s="237" t="s">
        <v>25</v>
      </c>
      <c r="B75" s="239" t="s">
        <v>114</v>
      </c>
      <c r="C75" s="238">
        <f t="shared" si="6"/>
        <v>0</v>
      </c>
      <c r="D75" s="238"/>
      <c r="E75" s="238"/>
      <c r="F75" s="238">
        <f t="shared" si="7"/>
        <v>198484.682</v>
      </c>
      <c r="G75" s="249">
        <v>130556.122</v>
      </c>
      <c r="H75" s="249">
        <v>67928.56</v>
      </c>
      <c r="I75" s="265"/>
      <c r="J75" s="266"/>
      <c r="K75" s="266"/>
      <c r="L75" s="51"/>
    </row>
    <row r="76" spans="1:12">
      <c r="A76" s="66"/>
      <c r="B76" s="66"/>
      <c r="C76" s="66"/>
      <c r="D76" s="66"/>
      <c r="E76" s="66"/>
      <c r="F76" s="66"/>
      <c r="G76" s="66"/>
      <c r="H76" s="66"/>
      <c r="I76" s="66"/>
      <c r="J76" s="66"/>
      <c r="K76" s="66"/>
      <c r="L76" s="67"/>
    </row>
    <row r="79" spans="1:12">
      <c r="G79" s="65"/>
      <c r="H79" s="65"/>
    </row>
    <row r="80" spans="1:12">
      <c r="G80" s="65"/>
      <c r="H80" s="38"/>
      <c r="I80" s="34"/>
    </row>
    <row r="81" spans="7:8">
      <c r="G81" s="38"/>
      <c r="H81" s="38"/>
    </row>
  </sheetData>
  <mergeCells count="13">
    <mergeCell ref="I2:K2"/>
    <mergeCell ref="I1:K1"/>
    <mergeCell ref="A3:K3"/>
    <mergeCell ref="A8:A9"/>
    <mergeCell ref="B8:B9"/>
    <mergeCell ref="C8:C9"/>
    <mergeCell ref="D8:E8"/>
    <mergeCell ref="F8:F9"/>
    <mergeCell ref="G8:H8"/>
    <mergeCell ref="I8:K8"/>
    <mergeCell ref="A4:K4"/>
    <mergeCell ref="I7:K7"/>
    <mergeCell ref="A5:K5"/>
  </mergeCells>
  <printOptions horizontalCentered="1"/>
  <pageMargins left="0.46" right="0.2" top="0.93" bottom="0.55000000000000004" header="0.3" footer="0.3"/>
  <pageSetup paperSize="9" scale="9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221"/>
  <sheetViews>
    <sheetView topLeftCell="A23" zoomScale="145" zoomScaleNormal="145" workbookViewId="0">
      <selection activeCell="A5" sqref="A5:X5"/>
    </sheetView>
  </sheetViews>
  <sheetFormatPr defaultRowHeight="12.75"/>
  <cols>
    <col min="1" max="1" width="4.28515625" style="331" customWidth="1"/>
    <col min="2" max="2" width="24.7109375" style="270" customWidth="1"/>
    <col min="3" max="3" width="10.140625" style="271" customWidth="1"/>
    <col min="4" max="4" width="9.85546875" style="272" customWidth="1"/>
    <col min="5" max="5" width="9.7109375" style="271" customWidth="1"/>
    <col min="6" max="6" width="5.7109375" style="271" customWidth="1"/>
    <col min="7" max="7" width="6.140625" style="271" customWidth="1"/>
    <col min="8" max="8" width="7" style="271" customWidth="1"/>
    <col min="9" max="9" width="5.85546875" style="271" customWidth="1"/>
    <col min="10" max="10" width="7" style="271" customWidth="1"/>
    <col min="11" max="11" width="9.7109375" style="271" customWidth="1"/>
    <col min="12" max="12" width="10.42578125" style="271" customWidth="1"/>
    <col min="13" max="13" width="9.85546875" style="271" customWidth="1"/>
    <col min="14" max="14" width="1.5703125" style="271" hidden="1" customWidth="1"/>
    <col min="15" max="15" width="6.140625" style="271" customWidth="1"/>
    <col min="16" max="16" width="6" style="271" customWidth="1"/>
    <col min="17" max="17" width="7.140625" style="271" customWidth="1"/>
    <col min="18" max="18" width="6.140625" style="271" customWidth="1"/>
    <col min="19" max="19" width="6.5703125" style="271" customWidth="1"/>
    <col min="20" max="20" width="9.7109375" style="273" customWidth="1"/>
    <col min="21" max="21" width="10.7109375" style="271" customWidth="1"/>
    <col min="22" max="22" width="7.7109375" style="274" customWidth="1"/>
    <col min="23" max="23" width="5.5703125" style="274" customWidth="1"/>
    <col min="24" max="24" width="6.28515625" style="274" customWidth="1"/>
    <col min="25" max="26" width="9.7109375" style="276" customWidth="1"/>
    <col min="27" max="27" width="10.140625" style="276" bestFit="1" customWidth="1"/>
    <col min="28" max="16384" width="9.140625" style="276"/>
  </cols>
  <sheetData>
    <row r="1" spans="1:32">
      <c r="A1" s="340"/>
      <c r="W1" s="275" t="s">
        <v>136</v>
      </c>
    </row>
    <row r="2" spans="1:32" ht="5.25" customHeight="1">
      <c r="A2" s="340"/>
      <c r="U2" s="417"/>
      <c r="V2" s="417"/>
      <c r="W2" s="417"/>
      <c r="X2" s="417"/>
    </row>
    <row r="3" spans="1:32">
      <c r="A3" s="418" t="s">
        <v>335</v>
      </c>
      <c r="B3" s="418"/>
      <c r="C3" s="418"/>
      <c r="D3" s="418"/>
      <c r="E3" s="418"/>
      <c r="F3" s="418"/>
      <c r="G3" s="418"/>
      <c r="H3" s="418"/>
      <c r="I3" s="418"/>
      <c r="J3" s="418"/>
      <c r="K3" s="418"/>
      <c r="L3" s="418"/>
      <c r="M3" s="418"/>
      <c r="N3" s="418"/>
      <c r="O3" s="418"/>
      <c r="P3" s="418"/>
      <c r="Q3" s="418"/>
      <c r="R3" s="418"/>
      <c r="S3" s="418"/>
      <c r="T3" s="418"/>
      <c r="U3" s="418"/>
      <c r="V3" s="418"/>
      <c r="W3" s="418"/>
      <c r="X3" s="418"/>
    </row>
    <row r="4" spans="1:32" hidden="1">
      <c r="A4" s="419" t="s">
        <v>261</v>
      </c>
      <c r="B4" s="419"/>
      <c r="C4" s="419"/>
      <c r="D4" s="419"/>
      <c r="E4" s="419"/>
      <c r="F4" s="419"/>
      <c r="G4" s="419"/>
      <c r="H4" s="419"/>
      <c r="I4" s="419"/>
      <c r="J4" s="419"/>
      <c r="K4" s="419"/>
      <c r="L4" s="419"/>
      <c r="M4" s="419"/>
      <c r="N4" s="419"/>
      <c r="O4" s="419"/>
      <c r="P4" s="419"/>
      <c r="Q4" s="419"/>
      <c r="R4" s="419"/>
      <c r="S4" s="419"/>
      <c r="T4" s="419"/>
      <c r="U4" s="419"/>
      <c r="V4" s="419"/>
      <c r="W4" s="419"/>
      <c r="X4" s="419"/>
    </row>
    <row r="5" spans="1:32" ht="15.75" customHeight="1">
      <c r="A5" s="458" t="s">
        <v>454</v>
      </c>
      <c r="B5" s="458"/>
      <c r="C5" s="458"/>
      <c r="D5" s="458"/>
      <c r="E5" s="458"/>
      <c r="F5" s="458"/>
      <c r="G5" s="458"/>
      <c r="H5" s="458"/>
      <c r="I5" s="458"/>
      <c r="J5" s="458"/>
      <c r="K5" s="458"/>
      <c r="L5" s="458"/>
      <c r="M5" s="458"/>
      <c r="N5" s="458"/>
      <c r="O5" s="458"/>
      <c r="P5" s="458"/>
      <c r="Q5" s="458"/>
      <c r="R5" s="458"/>
      <c r="S5" s="458"/>
      <c r="T5" s="458"/>
      <c r="U5" s="458"/>
      <c r="V5" s="458"/>
      <c r="W5" s="458"/>
      <c r="X5" s="458"/>
    </row>
    <row r="6" spans="1:32" ht="15" customHeight="1">
      <c r="A6" s="341"/>
      <c r="E6" s="272"/>
      <c r="F6" s="272"/>
      <c r="G6" s="272"/>
      <c r="K6" s="272"/>
      <c r="L6" s="272"/>
      <c r="M6" s="272"/>
      <c r="N6" s="272"/>
      <c r="O6" s="272"/>
      <c r="P6" s="277"/>
      <c r="Q6" s="272"/>
      <c r="R6" s="272"/>
      <c r="T6" s="278"/>
      <c r="U6" s="420" t="s">
        <v>47</v>
      </c>
      <c r="V6" s="420"/>
      <c r="W6" s="420"/>
      <c r="X6" s="420"/>
      <c r="Y6" s="271"/>
    </row>
    <row r="7" spans="1:32">
      <c r="A7" s="421" t="s">
        <v>1</v>
      </c>
      <c r="B7" s="421" t="s">
        <v>137</v>
      </c>
      <c r="C7" s="422" t="s">
        <v>449</v>
      </c>
      <c r="D7" s="422"/>
      <c r="E7" s="422"/>
      <c r="F7" s="422"/>
      <c r="G7" s="422"/>
      <c r="H7" s="422"/>
      <c r="I7" s="422"/>
      <c r="J7" s="422"/>
      <c r="K7" s="422" t="s">
        <v>49</v>
      </c>
      <c r="L7" s="422"/>
      <c r="M7" s="422"/>
      <c r="N7" s="422"/>
      <c r="O7" s="422"/>
      <c r="P7" s="422"/>
      <c r="Q7" s="422"/>
      <c r="R7" s="422"/>
      <c r="S7" s="422"/>
      <c r="T7" s="422"/>
      <c r="U7" s="422"/>
      <c r="V7" s="423" t="s">
        <v>78</v>
      </c>
      <c r="W7" s="423"/>
      <c r="X7" s="423"/>
    </row>
    <row r="8" spans="1:32" ht="30.75" customHeight="1">
      <c r="A8" s="421"/>
      <c r="B8" s="421"/>
      <c r="C8" s="422" t="s">
        <v>0</v>
      </c>
      <c r="D8" s="422" t="s">
        <v>450</v>
      </c>
      <c r="E8" s="422" t="s">
        <v>451</v>
      </c>
      <c r="F8" s="422" t="s">
        <v>246</v>
      </c>
      <c r="G8" s="422" t="s">
        <v>166</v>
      </c>
      <c r="H8" s="422" t="s">
        <v>138</v>
      </c>
      <c r="I8" s="422"/>
      <c r="J8" s="422"/>
      <c r="K8" s="422" t="s">
        <v>0</v>
      </c>
      <c r="L8" s="422" t="s">
        <v>450</v>
      </c>
      <c r="M8" s="422" t="s">
        <v>451</v>
      </c>
      <c r="N8" s="422" t="s">
        <v>212</v>
      </c>
      <c r="O8" s="422" t="s">
        <v>247</v>
      </c>
      <c r="P8" s="422" t="s">
        <v>166</v>
      </c>
      <c r="Q8" s="422" t="s">
        <v>138</v>
      </c>
      <c r="R8" s="422"/>
      <c r="S8" s="422"/>
      <c r="T8" s="422" t="s">
        <v>224</v>
      </c>
      <c r="U8" s="422" t="s">
        <v>139</v>
      </c>
      <c r="V8" s="423" t="s">
        <v>0</v>
      </c>
      <c r="W8" s="426" t="s">
        <v>26</v>
      </c>
      <c r="X8" s="426" t="s">
        <v>40</v>
      </c>
    </row>
    <row r="9" spans="1:32" ht="74.25" customHeight="1">
      <c r="A9" s="421"/>
      <c r="B9" s="421"/>
      <c r="C9" s="422"/>
      <c r="D9" s="422"/>
      <c r="E9" s="422"/>
      <c r="F9" s="422"/>
      <c r="G9" s="422"/>
      <c r="H9" s="339" t="s">
        <v>0</v>
      </c>
      <c r="I9" s="279" t="s">
        <v>26</v>
      </c>
      <c r="J9" s="279" t="s">
        <v>40</v>
      </c>
      <c r="K9" s="422"/>
      <c r="L9" s="422"/>
      <c r="M9" s="422"/>
      <c r="N9" s="422"/>
      <c r="O9" s="422"/>
      <c r="P9" s="422"/>
      <c r="Q9" s="339" t="s">
        <v>0</v>
      </c>
      <c r="R9" s="279" t="s">
        <v>26</v>
      </c>
      <c r="S9" s="279" t="s">
        <v>40</v>
      </c>
      <c r="T9" s="422"/>
      <c r="U9" s="422"/>
      <c r="V9" s="423"/>
      <c r="W9" s="426"/>
      <c r="X9" s="426"/>
    </row>
    <row r="10" spans="1:32" ht="23.25" customHeight="1">
      <c r="A10" s="280" t="s">
        <v>3</v>
      </c>
      <c r="B10" s="280" t="s">
        <v>4</v>
      </c>
      <c r="C10" s="281" t="s">
        <v>250</v>
      </c>
      <c r="D10" s="282">
        <v>2</v>
      </c>
      <c r="E10" s="281">
        <v>3</v>
      </c>
      <c r="F10" s="281">
        <v>4</v>
      </c>
      <c r="G10" s="281">
        <v>5</v>
      </c>
      <c r="H10" s="281" t="s">
        <v>248</v>
      </c>
      <c r="I10" s="281">
        <v>7</v>
      </c>
      <c r="J10" s="281">
        <v>8</v>
      </c>
      <c r="K10" s="281" t="s">
        <v>267</v>
      </c>
      <c r="L10" s="281">
        <v>10</v>
      </c>
      <c r="M10" s="281">
        <v>11</v>
      </c>
      <c r="N10" s="281">
        <v>7</v>
      </c>
      <c r="O10" s="281">
        <v>12</v>
      </c>
      <c r="P10" s="281">
        <v>13</v>
      </c>
      <c r="Q10" s="281" t="s">
        <v>249</v>
      </c>
      <c r="R10" s="281">
        <v>15</v>
      </c>
      <c r="S10" s="281">
        <v>16</v>
      </c>
      <c r="T10" s="281">
        <v>17</v>
      </c>
      <c r="U10" s="281">
        <v>18</v>
      </c>
      <c r="V10" s="283" t="s">
        <v>258</v>
      </c>
      <c r="W10" s="284">
        <v>20</v>
      </c>
      <c r="X10" s="284">
        <v>21</v>
      </c>
      <c r="Y10" s="285"/>
      <c r="Z10" s="285"/>
      <c r="AA10" s="285"/>
      <c r="AB10" s="285"/>
      <c r="AC10" s="285"/>
      <c r="AD10" s="285"/>
      <c r="AE10" s="285"/>
      <c r="AF10" s="285"/>
    </row>
    <row r="11" spans="1:32" s="293" customFormat="1" ht="15">
      <c r="A11" s="286"/>
      <c r="B11" s="286" t="s">
        <v>140</v>
      </c>
      <c r="C11" s="287">
        <f t="shared" ref="C11:U11" si="0">C12+C120+C130+C131+C132+C133+C134+C135+C136</f>
        <v>848797.53520000004</v>
      </c>
      <c r="D11" s="287">
        <f t="shared" si="0"/>
        <v>294366</v>
      </c>
      <c r="E11" s="287">
        <f t="shared" si="0"/>
        <v>554431.53520000004</v>
      </c>
      <c r="F11" s="287">
        <f t="shared" si="0"/>
        <v>0</v>
      </c>
      <c r="G11" s="287">
        <f t="shared" si="0"/>
        <v>0</v>
      </c>
      <c r="H11" s="287">
        <f t="shared" si="0"/>
        <v>0</v>
      </c>
      <c r="I11" s="287">
        <f t="shared" si="0"/>
        <v>0</v>
      </c>
      <c r="J11" s="287">
        <f t="shared" si="0"/>
        <v>0</v>
      </c>
      <c r="K11" s="287">
        <f t="shared" si="0"/>
        <v>544333.70824000007</v>
      </c>
      <c r="L11" s="287">
        <f t="shared" si="0"/>
        <v>248885.01140000002</v>
      </c>
      <c r="M11" s="287">
        <f t="shared" si="0"/>
        <v>544133.82324000017</v>
      </c>
      <c r="N11" s="288">
        <f t="shared" si="0"/>
        <v>0</v>
      </c>
      <c r="O11" s="288">
        <f t="shared" si="0"/>
        <v>0</v>
      </c>
      <c r="P11" s="288">
        <f t="shared" si="0"/>
        <v>0</v>
      </c>
      <c r="Q11" s="288">
        <f t="shared" si="0"/>
        <v>339.88499999999999</v>
      </c>
      <c r="R11" s="288">
        <f t="shared" si="0"/>
        <v>0</v>
      </c>
      <c r="S11" s="288">
        <f t="shared" si="0"/>
        <v>339.88499999999999</v>
      </c>
      <c r="T11" s="288">
        <f t="shared" si="0"/>
        <v>65901.554999999993</v>
      </c>
      <c r="U11" s="288">
        <f t="shared" si="0"/>
        <v>198488.628</v>
      </c>
      <c r="V11" s="269">
        <f t="shared" ref="V11:V43" si="1">+K11/C11*100</f>
        <v>64.129982200259334</v>
      </c>
      <c r="W11" s="289"/>
      <c r="X11" s="289"/>
      <c r="Y11" s="290">
        <v>544133.65399999998</v>
      </c>
      <c r="Z11" s="291"/>
      <c r="AA11" s="292"/>
    </row>
    <row r="12" spans="1:32" s="299" customFormat="1">
      <c r="A12" s="294" t="s">
        <v>20</v>
      </c>
      <c r="B12" s="295" t="s">
        <v>298</v>
      </c>
      <c r="C12" s="296">
        <f t="shared" ref="C12:U12" si="2">SUM(C13:C117)-C25-C26-C27</f>
        <v>554431.53520000004</v>
      </c>
      <c r="D12" s="296">
        <f t="shared" si="2"/>
        <v>0</v>
      </c>
      <c r="E12" s="296">
        <f t="shared" si="2"/>
        <v>554431.53520000004</v>
      </c>
      <c r="F12" s="296">
        <f t="shared" si="2"/>
        <v>0</v>
      </c>
      <c r="G12" s="296">
        <f t="shared" si="2"/>
        <v>0</v>
      </c>
      <c r="H12" s="296">
        <f t="shared" si="2"/>
        <v>0</v>
      </c>
      <c r="I12" s="296">
        <f t="shared" si="2"/>
        <v>0</v>
      </c>
      <c r="J12" s="296">
        <f t="shared" si="2"/>
        <v>0</v>
      </c>
      <c r="K12" s="296">
        <f t="shared" si="2"/>
        <v>544333.70824000007</v>
      </c>
      <c r="L12" s="296">
        <f t="shared" si="2"/>
        <v>0</v>
      </c>
      <c r="M12" s="296">
        <f>SUM(M13:M117)-M25-M26-M27</f>
        <v>544133.82324000017</v>
      </c>
      <c r="N12" s="296">
        <f t="shared" si="2"/>
        <v>0</v>
      </c>
      <c r="O12" s="296">
        <f t="shared" si="2"/>
        <v>0</v>
      </c>
      <c r="P12" s="296">
        <f t="shared" si="2"/>
        <v>0</v>
      </c>
      <c r="Q12" s="296">
        <f t="shared" si="2"/>
        <v>339.88499999999999</v>
      </c>
      <c r="R12" s="296">
        <f t="shared" si="2"/>
        <v>0</v>
      </c>
      <c r="S12" s="296">
        <f t="shared" si="2"/>
        <v>339.88499999999999</v>
      </c>
      <c r="T12" s="296">
        <f t="shared" si="2"/>
        <v>0</v>
      </c>
      <c r="U12" s="296">
        <f t="shared" si="2"/>
        <v>0</v>
      </c>
      <c r="V12" s="268">
        <f t="shared" si="1"/>
        <v>98.178706238930403</v>
      </c>
      <c r="W12" s="297"/>
      <c r="X12" s="297"/>
      <c r="Y12" s="298">
        <f>Y11-M11</f>
        <v>-0.16924000019207597</v>
      </c>
      <c r="Z12" s="298"/>
      <c r="AA12" s="298"/>
      <c r="AB12" s="298"/>
    </row>
    <row r="13" spans="1:32" s="299" customFormat="1">
      <c r="A13" s="267">
        <v>1</v>
      </c>
      <c r="B13" s="138" t="s">
        <v>336</v>
      </c>
      <c r="C13" s="139">
        <f>SUM(D13:H13)</f>
        <v>12225.331</v>
      </c>
      <c r="D13" s="139"/>
      <c r="E13" s="139">
        <v>12225.331</v>
      </c>
      <c r="F13" s="139"/>
      <c r="G13" s="139"/>
      <c r="H13" s="139">
        <f>I13+J13</f>
        <v>0</v>
      </c>
      <c r="I13" s="139"/>
      <c r="J13" s="139"/>
      <c r="K13" s="139">
        <f>SUM(L13:Q13)</f>
        <v>12104.321</v>
      </c>
      <c r="L13" s="140"/>
      <c r="M13" s="140">
        <v>12104.321</v>
      </c>
      <c r="N13" s="139"/>
      <c r="O13" s="139"/>
      <c r="P13" s="139"/>
      <c r="Q13" s="139">
        <f>R13+S13</f>
        <v>0</v>
      </c>
      <c r="R13" s="139"/>
      <c r="S13" s="139"/>
      <c r="T13" s="139"/>
      <c r="U13" s="139"/>
      <c r="V13" s="139">
        <f t="shared" si="1"/>
        <v>99.010169949590733</v>
      </c>
      <c r="W13" s="300"/>
      <c r="X13" s="300"/>
      <c r="Y13" s="298"/>
      <c r="Z13" s="298"/>
      <c r="AA13" s="298"/>
      <c r="AB13" s="298"/>
    </row>
    <row r="14" spans="1:32" s="299" customFormat="1">
      <c r="A14" s="267">
        <v>2</v>
      </c>
      <c r="B14" s="138" t="s">
        <v>337</v>
      </c>
      <c r="C14" s="139">
        <f t="shared" ref="C14:C42" si="3">SUM(D14:H14)</f>
        <v>1093.4269999999999</v>
      </c>
      <c r="D14" s="139"/>
      <c r="E14" s="139">
        <v>1093.4269999999999</v>
      </c>
      <c r="F14" s="139"/>
      <c r="G14" s="139"/>
      <c r="H14" s="139">
        <f t="shared" ref="H14:H43" si="4">I14+J14</f>
        <v>0</v>
      </c>
      <c r="I14" s="139"/>
      <c r="J14" s="139"/>
      <c r="K14" s="139">
        <f t="shared" ref="K14:K43" si="5">SUM(L14:Q14)</f>
        <v>1093.4269999999999</v>
      </c>
      <c r="L14" s="140"/>
      <c r="M14" s="140">
        <f>+E14</f>
        <v>1093.4269999999999</v>
      </c>
      <c r="N14" s="139"/>
      <c r="O14" s="139"/>
      <c r="P14" s="139"/>
      <c r="Q14" s="139">
        <f t="shared" ref="Q14:Q77" si="6">R14+S14</f>
        <v>0</v>
      </c>
      <c r="R14" s="139"/>
      <c r="S14" s="139"/>
      <c r="T14" s="139"/>
      <c r="U14" s="139"/>
      <c r="V14" s="139">
        <f t="shared" si="1"/>
        <v>100</v>
      </c>
      <c r="W14" s="300"/>
      <c r="X14" s="300"/>
      <c r="Y14" s="298"/>
      <c r="Z14" s="298"/>
      <c r="AA14" s="298"/>
      <c r="AB14" s="298"/>
    </row>
    <row r="15" spans="1:32" s="299" customFormat="1">
      <c r="A15" s="267">
        <v>3</v>
      </c>
      <c r="B15" s="138" t="s">
        <v>338</v>
      </c>
      <c r="C15" s="139">
        <f t="shared" si="3"/>
        <v>1193.9549999999999</v>
      </c>
      <c r="D15" s="139"/>
      <c r="E15" s="139">
        <v>1193.9549999999999</v>
      </c>
      <c r="F15" s="139"/>
      <c r="G15" s="139"/>
      <c r="H15" s="139">
        <f t="shared" si="4"/>
        <v>0</v>
      </c>
      <c r="I15" s="139"/>
      <c r="J15" s="139"/>
      <c r="K15" s="139">
        <f t="shared" si="5"/>
        <v>1193.9549999999999</v>
      </c>
      <c r="L15" s="140"/>
      <c r="M15" s="140">
        <f>+E15</f>
        <v>1193.9549999999999</v>
      </c>
      <c r="N15" s="139"/>
      <c r="O15" s="139"/>
      <c r="P15" s="139"/>
      <c r="Q15" s="139">
        <f t="shared" si="6"/>
        <v>0</v>
      </c>
      <c r="R15" s="139"/>
      <c r="S15" s="139"/>
      <c r="T15" s="139"/>
      <c r="U15" s="139"/>
      <c r="V15" s="139">
        <f t="shared" si="1"/>
        <v>100</v>
      </c>
      <c r="W15" s="300"/>
      <c r="X15" s="300"/>
      <c r="Y15" s="298"/>
      <c r="Z15" s="298"/>
      <c r="AA15" s="298"/>
      <c r="AB15" s="298"/>
    </row>
    <row r="16" spans="1:32">
      <c r="A16" s="267">
        <v>4</v>
      </c>
      <c r="B16" s="138" t="s">
        <v>339</v>
      </c>
      <c r="C16" s="139">
        <f t="shared" si="3"/>
        <v>2143.9180000000001</v>
      </c>
      <c r="D16" s="139"/>
      <c r="E16" s="139">
        <v>2143.9180000000001</v>
      </c>
      <c r="F16" s="139"/>
      <c r="G16" s="139"/>
      <c r="H16" s="139">
        <f t="shared" si="4"/>
        <v>0</v>
      </c>
      <c r="I16" s="139"/>
      <c r="J16" s="139"/>
      <c r="K16" s="139">
        <f t="shared" si="5"/>
        <v>2143.9180000000001</v>
      </c>
      <c r="L16" s="140"/>
      <c r="M16" s="140">
        <f>+E16</f>
        <v>2143.9180000000001</v>
      </c>
      <c r="N16" s="139"/>
      <c r="O16" s="139"/>
      <c r="P16" s="139"/>
      <c r="Q16" s="139">
        <f t="shared" si="6"/>
        <v>0</v>
      </c>
      <c r="R16" s="139"/>
      <c r="S16" s="139"/>
      <c r="T16" s="139"/>
      <c r="U16" s="139"/>
      <c r="V16" s="139">
        <f t="shared" si="1"/>
        <v>100</v>
      </c>
      <c r="W16" s="300"/>
      <c r="X16" s="300"/>
      <c r="Y16" s="298"/>
      <c r="Z16" s="301"/>
      <c r="AA16" s="301"/>
    </row>
    <row r="17" spans="1:27">
      <c r="A17" s="267">
        <v>5</v>
      </c>
      <c r="B17" s="138" t="s">
        <v>341</v>
      </c>
      <c r="C17" s="139">
        <f t="shared" si="3"/>
        <v>2220.0039999999999</v>
      </c>
      <c r="D17" s="139"/>
      <c r="E17" s="139">
        <v>2220.0039999999999</v>
      </c>
      <c r="F17" s="139"/>
      <c r="G17" s="139"/>
      <c r="H17" s="139">
        <f t="shared" si="4"/>
        <v>0</v>
      </c>
      <c r="I17" s="139"/>
      <c r="J17" s="139"/>
      <c r="K17" s="139">
        <f>SUM(L17:Q17)</f>
        <v>2209.7190000000001</v>
      </c>
      <c r="L17" s="140"/>
      <c r="M17" s="140">
        <f>2093.359</f>
        <v>2093.3589999999999</v>
      </c>
      <c r="N17" s="139"/>
      <c r="O17" s="139"/>
      <c r="P17" s="139"/>
      <c r="Q17" s="139">
        <f t="shared" si="6"/>
        <v>116.36</v>
      </c>
      <c r="R17" s="139"/>
      <c r="S17" s="139">
        <v>116.36</v>
      </c>
      <c r="T17" s="139"/>
      <c r="U17" s="139"/>
      <c r="V17" s="139">
        <f t="shared" si="1"/>
        <v>99.536712546463889</v>
      </c>
      <c r="W17" s="300"/>
      <c r="X17" s="300"/>
      <c r="Y17" s="298"/>
      <c r="Z17" s="301"/>
      <c r="AA17" s="301"/>
    </row>
    <row r="18" spans="1:27">
      <c r="A18" s="267">
        <v>6</v>
      </c>
      <c r="B18" s="138" t="s">
        <v>342</v>
      </c>
      <c r="C18" s="139">
        <f t="shared" si="3"/>
        <v>230.53100000000001</v>
      </c>
      <c r="D18" s="139"/>
      <c r="E18" s="139">
        <v>230.53100000000001</v>
      </c>
      <c r="F18" s="139"/>
      <c r="G18" s="139"/>
      <c r="H18" s="139">
        <f t="shared" si="4"/>
        <v>0</v>
      </c>
      <c r="I18" s="139"/>
      <c r="J18" s="139"/>
      <c r="K18" s="139">
        <f t="shared" si="5"/>
        <v>2270.4349999999999</v>
      </c>
      <c r="L18" s="140"/>
      <c r="M18" s="140">
        <v>2270.4349999999999</v>
      </c>
      <c r="N18" s="139"/>
      <c r="O18" s="139"/>
      <c r="P18" s="139"/>
      <c r="Q18" s="139">
        <f t="shared" si="6"/>
        <v>0</v>
      </c>
      <c r="R18" s="139"/>
      <c r="S18" s="139"/>
      <c r="T18" s="139"/>
      <c r="U18" s="139"/>
      <c r="V18" s="139">
        <f t="shared" si="1"/>
        <v>984.87188274028222</v>
      </c>
      <c r="W18" s="300"/>
      <c r="X18" s="300"/>
      <c r="Y18" s="298"/>
      <c r="Z18" s="301"/>
      <c r="AA18" s="301"/>
    </row>
    <row r="19" spans="1:27">
      <c r="A19" s="267">
        <v>7</v>
      </c>
      <c r="B19" s="138" t="s">
        <v>348</v>
      </c>
      <c r="C19" s="139">
        <f>SUM(D19:H19)</f>
        <v>4671.2839999999997</v>
      </c>
      <c r="D19" s="139"/>
      <c r="E19" s="139">
        <v>4671.2839999999997</v>
      </c>
      <c r="F19" s="139"/>
      <c r="G19" s="139"/>
      <c r="H19" s="139">
        <f>I19+J19</f>
        <v>0</v>
      </c>
      <c r="I19" s="139"/>
      <c r="J19" s="139"/>
      <c r="K19" s="139">
        <f>SUM(L19:Q19)</f>
        <v>4535.68</v>
      </c>
      <c r="L19" s="140"/>
      <c r="M19" s="140">
        <v>4535.68</v>
      </c>
      <c r="N19" s="139"/>
      <c r="O19" s="139"/>
      <c r="P19" s="139"/>
      <c r="Q19" s="139">
        <f t="shared" si="6"/>
        <v>0</v>
      </c>
      <c r="R19" s="139"/>
      <c r="S19" s="139"/>
      <c r="T19" s="139"/>
      <c r="U19" s="139"/>
      <c r="V19" s="139">
        <f t="shared" si="1"/>
        <v>97.097072239666886</v>
      </c>
      <c r="W19" s="300"/>
      <c r="X19" s="300"/>
      <c r="Y19" s="298"/>
      <c r="Z19" s="301"/>
      <c r="AA19" s="301"/>
    </row>
    <row r="20" spans="1:27">
      <c r="A20" s="267">
        <v>8</v>
      </c>
      <c r="B20" s="138" t="s">
        <v>349</v>
      </c>
      <c r="C20" s="139">
        <f>SUM(D20:H20)</f>
        <v>7399.5420000000004</v>
      </c>
      <c r="D20" s="139"/>
      <c r="E20" s="139">
        <v>7399.5420000000004</v>
      </c>
      <c r="F20" s="139"/>
      <c r="G20" s="139"/>
      <c r="H20" s="139">
        <f>I20+J20</f>
        <v>0</v>
      </c>
      <c r="I20" s="139"/>
      <c r="J20" s="139"/>
      <c r="K20" s="139">
        <f>SUM(L20:Q20)</f>
        <v>3859.94</v>
      </c>
      <c r="L20" s="140"/>
      <c r="M20" s="140">
        <v>3859.94</v>
      </c>
      <c r="N20" s="139"/>
      <c r="O20" s="139"/>
      <c r="P20" s="139"/>
      <c r="Q20" s="139">
        <f t="shared" si="6"/>
        <v>0</v>
      </c>
      <c r="R20" s="139"/>
      <c r="S20" s="139"/>
      <c r="T20" s="139"/>
      <c r="U20" s="139"/>
      <c r="V20" s="139">
        <f t="shared" si="1"/>
        <v>52.164579915892098</v>
      </c>
      <c r="W20" s="300"/>
      <c r="X20" s="300"/>
      <c r="Y20" s="298"/>
      <c r="Z20" s="301"/>
      <c r="AA20" s="301"/>
    </row>
    <row r="21" spans="1:27">
      <c r="A21" s="267">
        <v>9</v>
      </c>
      <c r="B21" s="138" t="s">
        <v>358</v>
      </c>
      <c r="C21" s="139">
        <f>SUM(D21:H21)</f>
        <v>11818.928</v>
      </c>
      <c r="D21" s="139"/>
      <c r="E21" s="139">
        <v>11818.928</v>
      </c>
      <c r="F21" s="139"/>
      <c r="G21" s="139"/>
      <c r="H21" s="139">
        <f>I21+J21</f>
        <v>0</v>
      </c>
      <c r="I21" s="139"/>
      <c r="J21" s="139"/>
      <c r="K21" s="139">
        <f>SUM(L21:Q21)</f>
        <v>6632.7659999999996</v>
      </c>
      <c r="L21" s="140"/>
      <c r="M21" s="140">
        <v>6632.7659999999996</v>
      </c>
      <c r="N21" s="139"/>
      <c r="O21" s="139"/>
      <c r="P21" s="139"/>
      <c r="Q21" s="139">
        <f t="shared" si="6"/>
        <v>0</v>
      </c>
      <c r="R21" s="139"/>
      <c r="S21" s="139"/>
      <c r="T21" s="139"/>
      <c r="U21" s="139"/>
      <c r="V21" s="139">
        <f t="shared" si="1"/>
        <v>56.119861293680771</v>
      </c>
      <c r="W21" s="300"/>
      <c r="X21" s="300"/>
      <c r="Y21" s="298"/>
      <c r="Z21" s="301"/>
      <c r="AA21" s="301"/>
    </row>
    <row r="22" spans="1:27">
      <c r="A22" s="267">
        <v>10</v>
      </c>
      <c r="B22" s="138" t="s">
        <v>359</v>
      </c>
      <c r="C22" s="139">
        <f>SUM(D22:H22)</f>
        <v>11961.562</v>
      </c>
      <c r="D22" s="139"/>
      <c r="E22" s="139">
        <v>11961.562</v>
      </c>
      <c r="F22" s="139"/>
      <c r="G22" s="139"/>
      <c r="H22" s="139">
        <f>I22+J22</f>
        <v>0</v>
      </c>
      <c r="I22" s="139"/>
      <c r="J22" s="139"/>
      <c r="K22" s="139">
        <f>SUM(L22:Q22)</f>
        <v>11357.486000000001</v>
      </c>
      <c r="L22" s="140"/>
      <c r="M22" s="140">
        <v>11357.486000000001</v>
      </c>
      <c r="N22" s="139"/>
      <c r="O22" s="139"/>
      <c r="P22" s="139"/>
      <c r="Q22" s="139">
        <f t="shared" si="6"/>
        <v>0</v>
      </c>
      <c r="R22" s="139"/>
      <c r="S22" s="139"/>
      <c r="T22" s="139"/>
      <c r="U22" s="139"/>
      <c r="V22" s="139">
        <f t="shared" si="1"/>
        <v>94.949856883239832</v>
      </c>
      <c r="W22" s="300"/>
      <c r="X22" s="300"/>
      <c r="Y22" s="298"/>
      <c r="Z22" s="301"/>
      <c r="AA22" s="301"/>
    </row>
    <row r="23" spans="1:27">
      <c r="A23" s="267">
        <v>11</v>
      </c>
      <c r="B23" s="138" t="s">
        <v>360</v>
      </c>
      <c r="C23" s="139">
        <f>SUM(D23:H23)</f>
        <v>132584.72200000001</v>
      </c>
      <c r="D23" s="139"/>
      <c r="E23" s="139">
        <v>132584.72200000001</v>
      </c>
      <c r="F23" s="139"/>
      <c r="G23" s="139"/>
      <c r="H23" s="139">
        <f>I23+J23</f>
        <v>0</v>
      </c>
      <c r="I23" s="139"/>
      <c r="J23" s="139"/>
      <c r="K23" s="139">
        <f>SUM(L23:Q23)</f>
        <v>131330.43799999999</v>
      </c>
      <c r="L23" s="140"/>
      <c r="M23" s="140">
        <f>131246.913</f>
        <v>131246.913</v>
      </c>
      <c r="N23" s="139"/>
      <c r="O23" s="139"/>
      <c r="P23" s="139"/>
      <c r="Q23" s="139">
        <f t="shared" si="6"/>
        <v>83.525000000000006</v>
      </c>
      <c r="R23" s="139"/>
      <c r="S23" s="139">
        <f>83.525</f>
        <v>83.525000000000006</v>
      </c>
      <c r="T23" s="139"/>
      <c r="U23" s="139"/>
      <c r="V23" s="139">
        <f t="shared" si="1"/>
        <v>99.053975464835219</v>
      </c>
      <c r="W23" s="300"/>
      <c r="X23" s="300"/>
      <c r="Y23" s="298"/>
      <c r="Z23" s="301"/>
      <c r="AA23" s="301"/>
    </row>
    <row r="24" spans="1:27">
      <c r="A24" s="267">
        <v>12</v>
      </c>
      <c r="B24" s="138" t="s">
        <v>343</v>
      </c>
      <c r="C24" s="139">
        <f>SUM(C25:C27)</f>
        <v>6880.2259999999997</v>
      </c>
      <c r="D24" s="139">
        <f t="shared" ref="D24:E24" si="7">SUM(D25:D27)</f>
        <v>0</v>
      </c>
      <c r="E24" s="139">
        <f t="shared" si="7"/>
        <v>6880.2259999999997</v>
      </c>
      <c r="F24" s="139">
        <f t="shared" ref="F24:L24" si="8">SUM(F25:F27)</f>
        <v>0</v>
      </c>
      <c r="G24" s="139">
        <f t="shared" si="8"/>
        <v>0</v>
      </c>
      <c r="H24" s="139">
        <f t="shared" si="8"/>
        <v>0</v>
      </c>
      <c r="I24" s="139">
        <f t="shared" si="8"/>
        <v>0</v>
      </c>
      <c r="J24" s="139">
        <f t="shared" si="8"/>
        <v>0</v>
      </c>
      <c r="K24" s="139">
        <f t="shared" si="8"/>
        <v>6498.8259999999991</v>
      </c>
      <c r="L24" s="140">
        <f t="shared" si="8"/>
        <v>0</v>
      </c>
      <c r="M24" s="140">
        <f>SUM(M25:M27)</f>
        <v>6498.8259999999991</v>
      </c>
      <c r="N24" s="139"/>
      <c r="O24" s="139"/>
      <c r="P24" s="139"/>
      <c r="Q24" s="139">
        <f t="shared" si="6"/>
        <v>0</v>
      </c>
      <c r="R24" s="139"/>
      <c r="S24" s="139"/>
      <c r="T24" s="139"/>
      <c r="U24" s="139"/>
      <c r="V24" s="139">
        <f t="shared" si="1"/>
        <v>94.456577443822326</v>
      </c>
      <c r="W24" s="300"/>
      <c r="X24" s="300"/>
      <c r="Y24" s="298"/>
      <c r="Z24" s="301"/>
      <c r="AA24" s="301"/>
    </row>
    <row r="25" spans="1:27">
      <c r="A25" s="267"/>
      <c r="B25" s="138" t="s">
        <v>344</v>
      </c>
      <c r="C25" s="139">
        <f t="shared" si="3"/>
        <v>3336.37</v>
      </c>
      <c r="D25" s="139"/>
      <c r="E25" s="139">
        <v>3336.37</v>
      </c>
      <c r="F25" s="139"/>
      <c r="G25" s="139"/>
      <c r="H25" s="139">
        <f t="shared" si="4"/>
        <v>0</v>
      </c>
      <c r="I25" s="139"/>
      <c r="J25" s="139"/>
      <c r="K25" s="139">
        <f t="shared" si="5"/>
        <v>2954.97</v>
      </c>
      <c r="L25" s="140"/>
      <c r="M25" s="140">
        <f>3336.37-381.4</f>
        <v>2954.97</v>
      </c>
      <c r="N25" s="139"/>
      <c r="O25" s="139"/>
      <c r="P25" s="139"/>
      <c r="Q25" s="139">
        <f t="shared" si="6"/>
        <v>0</v>
      </c>
      <c r="R25" s="139"/>
      <c r="S25" s="139"/>
      <c r="T25" s="139"/>
      <c r="U25" s="139"/>
      <c r="V25" s="139">
        <f t="shared" si="1"/>
        <v>88.568414174686865</v>
      </c>
      <c r="W25" s="300"/>
      <c r="X25" s="300"/>
      <c r="Y25" s="298"/>
      <c r="Z25" s="301"/>
      <c r="AA25" s="301"/>
    </row>
    <row r="26" spans="1:27">
      <c r="A26" s="267"/>
      <c r="B26" s="138" t="s">
        <v>345</v>
      </c>
      <c r="C26" s="139">
        <f t="shared" si="3"/>
        <v>2436.7759999999998</v>
      </c>
      <c r="D26" s="139"/>
      <c r="E26" s="139">
        <v>2436.7759999999998</v>
      </c>
      <c r="F26" s="139"/>
      <c r="G26" s="139"/>
      <c r="H26" s="139">
        <f t="shared" si="4"/>
        <v>0</v>
      </c>
      <c r="I26" s="139"/>
      <c r="J26" s="139"/>
      <c r="K26" s="139">
        <f t="shared" si="5"/>
        <v>2436.7759999999998</v>
      </c>
      <c r="L26" s="140"/>
      <c r="M26" s="140">
        <v>2436.7759999999998</v>
      </c>
      <c r="N26" s="139"/>
      <c r="O26" s="139"/>
      <c r="P26" s="139"/>
      <c r="Q26" s="139">
        <f t="shared" si="6"/>
        <v>0</v>
      </c>
      <c r="R26" s="139"/>
      <c r="S26" s="139"/>
      <c r="T26" s="139"/>
      <c r="U26" s="139"/>
      <c r="V26" s="139">
        <f t="shared" si="1"/>
        <v>100</v>
      </c>
      <c r="W26" s="300"/>
      <c r="X26" s="300"/>
      <c r="Y26" s="298"/>
      <c r="Z26" s="301"/>
      <c r="AA26" s="301"/>
    </row>
    <row r="27" spans="1:27">
      <c r="A27" s="267"/>
      <c r="B27" s="138" t="s">
        <v>346</v>
      </c>
      <c r="C27" s="139">
        <f t="shared" si="3"/>
        <v>1107.08</v>
      </c>
      <c r="D27" s="139"/>
      <c r="E27" s="139">
        <v>1107.08</v>
      </c>
      <c r="F27" s="139"/>
      <c r="G27" s="139"/>
      <c r="H27" s="139">
        <f t="shared" si="4"/>
        <v>0</v>
      </c>
      <c r="I27" s="139"/>
      <c r="J27" s="139"/>
      <c r="K27" s="139">
        <f t="shared" si="5"/>
        <v>1107.08</v>
      </c>
      <c r="L27" s="140"/>
      <c r="M27" s="140">
        <v>1107.08</v>
      </c>
      <c r="N27" s="139"/>
      <c r="O27" s="139"/>
      <c r="P27" s="139"/>
      <c r="Q27" s="139">
        <f t="shared" si="6"/>
        <v>0</v>
      </c>
      <c r="R27" s="139"/>
      <c r="S27" s="139"/>
      <c r="T27" s="139"/>
      <c r="U27" s="139"/>
      <c r="V27" s="139">
        <f t="shared" si="1"/>
        <v>100</v>
      </c>
      <c r="W27" s="300"/>
      <c r="X27" s="300"/>
      <c r="Y27" s="298"/>
      <c r="Z27" s="301"/>
      <c r="AA27" s="301"/>
    </row>
    <row r="28" spans="1:27">
      <c r="A28" s="267">
        <v>13</v>
      </c>
      <c r="B28" s="138" t="s">
        <v>347</v>
      </c>
      <c r="C28" s="139">
        <f t="shared" si="3"/>
        <v>3959.9810000000002</v>
      </c>
      <c r="D28" s="139"/>
      <c r="E28" s="139">
        <v>3959.9810000000002</v>
      </c>
      <c r="F28" s="139"/>
      <c r="G28" s="139"/>
      <c r="H28" s="139">
        <f t="shared" si="4"/>
        <v>0</v>
      </c>
      <c r="I28" s="139"/>
      <c r="J28" s="139"/>
      <c r="K28" s="139">
        <f t="shared" si="5"/>
        <v>3673.1239999999998</v>
      </c>
      <c r="L28" s="140"/>
      <c r="M28" s="140">
        <v>3673.1239999999998</v>
      </c>
      <c r="N28" s="139"/>
      <c r="O28" s="139"/>
      <c r="P28" s="139"/>
      <c r="Q28" s="139">
        <f t="shared" si="6"/>
        <v>0</v>
      </c>
      <c r="R28" s="139"/>
      <c r="S28" s="139"/>
      <c r="T28" s="139"/>
      <c r="U28" s="139"/>
      <c r="V28" s="139">
        <f t="shared" si="1"/>
        <v>92.756101607558207</v>
      </c>
      <c r="W28" s="300"/>
      <c r="X28" s="300"/>
      <c r="Y28" s="298"/>
      <c r="Z28" s="301"/>
      <c r="AA28" s="301"/>
    </row>
    <row r="29" spans="1:27">
      <c r="A29" s="267">
        <v>14</v>
      </c>
      <c r="B29" s="138" t="s">
        <v>365</v>
      </c>
      <c r="C29" s="139">
        <f>SUM(D29:H29)</f>
        <v>2335.1019999999999</v>
      </c>
      <c r="D29" s="139"/>
      <c r="E29" s="139">
        <v>2335.1019999999999</v>
      </c>
      <c r="F29" s="139"/>
      <c r="G29" s="139"/>
      <c r="H29" s="139">
        <f>I29+J29</f>
        <v>0</v>
      </c>
      <c r="I29" s="139"/>
      <c r="J29" s="139"/>
      <c r="K29" s="139">
        <f>SUM(L29:Q29)</f>
        <v>2322.11</v>
      </c>
      <c r="L29" s="140"/>
      <c r="M29" s="140">
        <v>2322.11</v>
      </c>
      <c r="N29" s="139"/>
      <c r="O29" s="139"/>
      <c r="P29" s="139"/>
      <c r="Q29" s="139">
        <f t="shared" si="6"/>
        <v>0</v>
      </c>
      <c r="R29" s="139"/>
      <c r="S29" s="139"/>
      <c r="T29" s="139"/>
      <c r="U29" s="139"/>
      <c r="V29" s="139">
        <f t="shared" si="1"/>
        <v>99.443621734725085</v>
      </c>
      <c r="W29" s="300"/>
      <c r="X29" s="300"/>
      <c r="Y29" s="298"/>
      <c r="Z29" s="301"/>
      <c r="AA29" s="301"/>
    </row>
    <row r="30" spans="1:27">
      <c r="A30" s="267">
        <v>15</v>
      </c>
      <c r="B30" s="138" t="s">
        <v>366</v>
      </c>
      <c r="C30" s="139">
        <f>SUM(D30:H30)</f>
        <v>599.25300000000004</v>
      </c>
      <c r="D30" s="139"/>
      <c r="E30" s="139">
        <v>599.25300000000004</v>
      </c>
      <c r="F30" s="139"/>
      <c r="G30" s="139"/>
      <c r="H30" s="139">
        <f>I30+J30</f>
        <v>0</v>
      </c>
      <c r="I30" s="139"/>
      <c r="J30" s="139"/>
      <c r="K30" s="139">
        <f>SUM(L30:Q30)</f>
        <v>578.52099999999996</v>
      </c>
      <c r="L30" s="140"/>
      <c r="M30" s="140">
        <v>578.52099999999996</v>
      </c>
      <c r="N30" s="139"/>
      <c r="O30" s="139"/>
      <c r="P30" s="139"/>
      <c r="Q30" s="139">
        <f t="shared" si="6"/>
        <v>0</v>
      </c>
      <c r="R30" s="139"/>
      <c r="S30" s="139"/>
      <c r="T30" s="139"/>
      <c r="U30" s="139"/>
      <c r="V30" s="139">
        <f t="shared" si="1"/>
        <v>96.540359414137257</v>
      </c>
      <c r="W30" s="300"/>
      <c r="X30" s="300"/>
      <c r="Y30" s="298"/>
      <c r="Z30" s="301"/>
      <c r="AA30" s="301"/>
    </row>
    <row r="31" spans="1:27">
      <c r="A31" s="267">
        <v>16</v>
      </c>
      <c r="B31" s="138" t="s">
        <v>350</v>
      </c>
      <c r="C31" s="139">
        <f t="shared" si="3"/>
        <v>0</v>
      </c>
      <c r="D31" s="139"/>
      <c r="E31" s="139"/>
      <c r="F31" s="139"/>
      <c r="G31" s="139"/>
      <c r="H31" s="139">
        <f t="shared" si="4"/>
        <v>0</v>
      </c>
      <c r="I31" s="139"/>
      <c r="J31" s="139"/>
      <c r="K31" s="139">
        <f t="shared" si="5"/>
        <v>0</v>
      </c>
      <c r="L31" s="140"/>
      <c r="M31" s="140"/>
      <c r="N31" s="139"/>
      <c r="O31" s="139"/>
      <c r="P31" s="139"/>
      <c r="Q31" s="139">
        <f t="shared" si="6"/>
        <v>0</v>
      </c>
      <c r="R31" s="139"/>
      <c r="S31" s="139"/>
      <c r="T31" s="139"/>
      <c r="U31" s="139"/>
      <c r="V31" s="139"/>
      <c r="W31" s="300"/>
      <c r="X31" s="300"/>
      <c r="Y31" s="298"/>
      <c r="Z31" s="301"/>
      <c r="AA31" s="301"/>
    </row>
    <row r="32" spans="1:27">
      <c r="A32" s="267">
        <v>17</v>
      </c>
      <c r="B32" s="138" t="s">
        <v>361</v>
      </c>
      <c r="C32" s="139">
        <f>SUM(D32:H32)</f>
        <v>1698.4639999999999</v>
      </c>
      <c r="D32" s="139"/>
      <c r="E32" s="139">
        <v>1698.4639999999999</v>
      </c>
      <c r="F32" s="139"/>
      <c r="G32" s="139"/>
      <c r="H32" s="139">
        <f>I32+J32</f>
        <v>0</v>
      </c>
      <c r="I32" s="139"/>
      <c r="J32" s="139"/>
      <c r="K32" s="139">
        <f>SUM(L32:Q32)</f>
        <v>1698.4639999999999</v>
      </c>
      <c r="L32" s="140"/>
      <c r="M32" s="140">
        <v>1698.4639999999999</v>
      </c>
      <c r="N32" s="139"/>
      <c r="O32" s="139"/>
      <c r="P32" s="139"/>
      <c r="Q32" s="139">
        <f t="shared" si="6"/>
        <v>0</v>
      </c>
      <c r="R32" s="139"/>
      <c r="S32" s="139"/>
      <c r="T32" s="139"/>
      <c r="U32" s="139"/>
      <c r="V32" s="139">
        <f t="shared" si="1"/>
        <v>100</v>
      </c>
      <c r="W32" s="300"/>
      <c r="X32" s="300"/>
      <c r="Y32" s="298"/>
      <c r="Z32" s="301"/>
      <c r="AA32" s="301"/>
    </row>
    <row r="33" spans="1:27">
      <c r="A33" s="267">
        <v>18</v>
      </c>
      <c r="B33" s="138" t="s">
        <v>362</v>
      </c>
      <c r="C33" s="139">
        <f>SUM(D33:H33)</f>
        <v>14001.218999999999</v>
      </c>
      <c r="D33" s="139"/>
      <c r="E33" s="139">
        <f>+M33+509.47</f>
        <v>14001.218999999999</v>
      </c>
      <c r="F33" s="139"/>
      <c r="G33" s="139"/>
      <c r="H33" s="139">
        <f>I33+J33</f>
        <v>0</v>
      </c>
      <c r="I33" s="139"/>
      <c r="J33" s="139"/>
      <c r="K33" s="139">
        <f>SUM(L33:Q33)</f>
        <v>13491.749</v>
      </c>
      <c r="L33" s="140"/>
      <c r="M33" s="140">
        <v>13491.749</v>
      </c>
      <c r="N33" s="139"/>
      <c r="O33" s="139"/>
      <c r="P33" s="139"/>
      <c r="Q33" s="139">
        <f t="shared" si="6"/>
        <v>0</v>
      </c>
      <c r="R33" s="139"/>
      <c r="S33" s="139"/>
      <c r="T33" s="139"/>
      <c r="U33" s="139"/>
      <c r="V33" s="139">
        <f t="shared" si="1"/>
        <v>96.361245402989553</v>
      </c>
      <c r="W33" s="300"/>
      <c r="X33" s="300"/>
      <c r="Y33" s="298"/>
      <c r="Z33" s="301"/>
      <c r="AA33" s="301"/>
    </row>
    <row r="34" spans="1:27">
      <c r="A34" s="267">
        <v>19</v>
      </c>
      <c r="B34" s="138" t="s">
        <v>351</v>
      </c>
      <c r="C34" s="139">
        <f t="shared" si="3"/>
        <v>3065.4389999999999</v>
      </c>
      <c r="D34" s="139"/>
      <c r="E34" s="139">
        <v>3065.4389999999999</v>
      </c>
      <c r="F34" s="139"/>
      <c r="G34" s="139"/>
      <c r="H34" s="139">
        <f t="shared" si="4"/>
        <v>0</v>
      </c>
      <c r="I34" s="139"/>
      <c r="J34" s="139"/>
      <c r="K34" s="139">
        <f t="shared" si="5"/>
        <v>3061.8229999999999</v>
      </c>
      <c r="L34" s="140"/>
      <c r="M34" s="140">
        <v>3061.8229999999999</v>
      </c>
      <c r="N34" s="139"/>
      <c r="O34" s="139"/>
      <c r="P34" s="139"/>
      <c r="Q34" s="139">
        <f t="shared" si="6"/>
        <v>0</v>
      </c>
      <c r="R34" s="139"/>
      <c r="S34" s="139"/>
      <c r="T34" s="139"/>
      <c r="U34" s="139"/>
      <c r="V34" s="139">
        <f t="shared" si="1"/>
        <v>99.882039733950009</v>
      </c>
      <c r="W34" s="300"/>
      <c r="X34" s="300"/>
      <c r="Y34" s="298"/>
      <c r="Z34" s="301"/>
      <c r="AA34" s="301"/>
    </row>
    <row r="35" spans="1:27">
      <c r="A35" s="267">
        <v>20</v>
      </c>
      <c r="B35" s="138" t="s">
        <v>352</v>
      </c>
      <c r="C35" s="139">
        <f t="shared" si="3"/>
        <v>1267.04</v>
      </c>
      <c r="D35" s="139"/>
      <c r="E35" s="139">
        <v>1267.04</v>
      </c>
      <c r="F35" s="139"/>
      <c r="G35" s="139"/>
      <c r="H35" s="139">
        <f t="shared" si="4"/>
        <v>0</v>
      </c>
      <c r="I35" s="139"/>
      <c r="J35" s="139"/>
      <c r="K35" s="139">
        <f t="shared" si="5"/>
        <v>1267.04</v>
      </c>
      <c r="L35" s="140"/>
      <c r="M35" s="140">
        <v>1267.04</v>
      </c>
      <c r="N35" s="139"/>
      <c r="O35" s="139"/>
      <c r="P35" s="139"/>
      <c r="Q35" s="139">
        <f t="shared" si="6"/>
        <v>0</v>
      </c>
      <c r="R35" s="139"/>
      <c r="S35" s="139"/>
      <c r="T35" s="139"/>
      <c r="U35" s="139"/>
      <c r="V35" s="139">
        <f t="shared" si="1"/>
        <v>100</v>
      </c>
      <c r="W35" s="300"/>
      <c r="X35" s="300"/>
      <c r="Y35" s="298"/>
      <c r="Z35" s="301"/>
      <c r="AA35" s="301"/>
    </row>
    <row r="36" spans="1:27">
      <c r="A36" s="267">
        <v>21</v>
      </c>
      <c r="B36" s="138" t="s">
        <v>354</v>
      </c>
      <c r="C36" s="139">
        <f t="shared" si="3"/>
        <v>1400.896</v>
      </c>
      <c r="D36" s="139"/>
      <c r="E36" s="139">
        <v>1400.896</v>
      </c>
      <c r="F36" s="139"/>
      <c r="G36" s="139"/>
      <c r="H36" s="139">
        <f t="shared" si="4"/>
        <v>0</v>
      </c>
      <c r="I36" s="139"/>
      <c r="J36" s="139"/>
      <c r="K36" s="139">
        <f t="shared" si="5"/>
        <v>1400.896</v>
      </c>
      <c r="L36" s="140"/>
      <c r="M36" s="140">
        <v>1400.896</v>
      </c>
      <c r="N36" s="139"/>
      <c r="O36" s="139"/>
      <c r="P36" s="139"/>
      <c r="Q36" s="139">
        <f t="shared" si="6"/>
        <v>0</v>
      </c>
      <c r="R36" s="139"/>
      <c r="S36" s="139"/>
      <c r="T36" s="139"/>
      <c r="U36" s="139"/>
      <c r="V36" s="139">
        <f t="shared" si="1"/>
        <v>100</v>
      </c>
      <c r="W36" s="300"/>
      <c r="X36" s="300"/>
      <c r="Y36" s="298"/>
      <c r="Z36" s="301"/>
      <c r="AA36" s="301"/>
    </row>
    <row r="37" spans="1:27">
      <c r="A37" s="267">
        <v>22</v>
      </c>
      <c r="B37" s="138" t="s">
        <v>356</v>
      </c>
      <c r="C37" s="139">
        <f t="shared" si="3"/>
        <v>1071.451</v>
      </c>
      <c r="D37" s="139"/>
      <c r="E37" s="139">
        <v>1071.451</v>
      </c>
      <c r="F37" s="139"/>
      <c r="G37" s="139"/>
      <c r="H37" s="139">
        <f t="shared" si="4"/>
        <v>0</v>
      </c>
      <c r="I37" s="139"/>
      <c r="J37" s="139"/>
      <c r="K37" s="139">
        <f t="shared" si="5"/>
        <v>1071.451</v>
      </c>
      <c r="L37" s="140"/>
      <c r="M37" s="140">
        <v>1071.451</v>
      </c>
      <c r="N37" s="139"/>
      <c r="O37" s="139"/>
      <c r="P37" s="139"/>
      <c r="Q37" s="139">
        <f t="shared" si="6"/>
        <v>0</v>
      </c>
      <c r="R37" s="139"/>
      <c r="S37" s="139"/>
      <c r="T37" s="139"/>
      <c r="U37" s="139"/>
      <c r="V37" s="139">
        <f t="shared" si="1"/>
        <v>100</v>
      </c>
      <c r="W37" s="300"/>
      <c r="X37" s="300"/>
      <c r="Y37" s="298"/>
      <c r="Z37" s="301"/>
      <c r="AA37" s="301"/>
    </row>
    <row r="38" spans="1:27">
      <c r="A38" s="267">
        <v>23</v>
      </c>
      <c r="B38" s="138" t="s">
        <v>357</v>
      </c>
      <c r="C38" s="139">
        <f>SUM(D38:H38)</f>
        <v>1463.7370000000001</v>
      </c>
      <c r="D38" s="139"/>
      <c r="E38" s="139">
        <v>1463.7370000000001</v>
      </c>
      <c r="F38" s="139"/>
      <c r="G38" s="139"/>
      <c r="H38" s="139">
        <f>I38+J38</f>
        <v>0</v>
      </c>
      <c r="I38" s="139"/>
      <c r="J38" s="139"/>
      <c r="K38" s="139">
        <f>SUM(L38:Q38)</f>
        <v>1463.7370000000001</v>
      </c>
      <c r="L38" s="140"/>
      <c r="M38" s="140">
        <v>1463.7370000000001</v>
      </c>
      <c r="N38" s="139"/>
      <c r="O38" s="139"/>
      <c r="P38" s="139"/>
      <c r="Q38" s="139">
        <f t="shared" si="6"/>
        <v>0</v>
      </c>
      <c r="R38" s="139"/>
      <c r="S38" s="139"/>
      <c r="T38" s="139"/>
      <c r="U38" s="139"/>
      <c r="V38" s="139">
        <f t="shared" si="1"/>
        <v>100</v>
      </c>
      <c r="W38" s="300"/>
      <c r="X38" s="300"/>
      <c r="Y38" s="298"/>
      <c r="Z38" s="301"/>
      <c r="AA38" s="301"/>
    </row>
    <row r="39" spans="1:27">
      <c r="A39" s="267">
        <v>24</v>
      </c>
      <c r="B39" s="138" t="s">
        <v>355</v>
      </c>
      <c r="C39" s="139">
        <f>SUM(D39:H39)</f>
        <v>104.93</v>
      </c>
      <c r="D39" s="139"/>
      <c r="E39" s="139">
        <v>104.93</v>
      </c>
      <c r="F39" s="139"/>
      <c r="G39" s="139"/>
      <c r="H39" s="139">
        <f>I39+J39</f>
        <v>0</v>
      </c>
      <c r="I39" s="139"/>
      <c r="J39" s="139"/>
      <c r="K39" s="139">
        <f>SUM(L39:Q39)</f>
        <v>104.93</v>
      </c>
      <c r="L39" s="140"/>
      <c r="M39" s="140">
        <v>104.93</v>
      </c>
      <c r="N39" s="139"/>
      <c r="O39" s="139"/>
      <c r="P39" s="139"/>
      <c r="Q39" s="139">
        <f t="shared" si="6"/>
        <v>0</v>
      </c>
      <c r="R39" s="139"/>
      <c r="S39" s="139"/>
      <c r="T39" s="139"/>
      <c r="U39" s="139"/>
      <c r="V39" s="139">
        <f t="shared" si="1"/>
        <v>100</v>
      </c>
      <c r="W39" s="300"/>
      <c r="X39" s="300"/>
      <c r="Y39" s="298"/>
      <c r="Z39" s="301"/>
      <c r="AA39" s="301"/>
    </row>
    <row r="40" spans="1:27">
      <c r="A40" s="267">
        <v>25</v>
      </c>
      <c r="B40" s="138" t="s">
        <v>353</v>
      </c>
      <c r="C40" s="139">
        <f>SUM(D40:H40)</f>
        <v>154.93</v>
      </c>
      <c r="D40" s="139"/>
      <c r="E40" s="139">
        <v>154.93</v>
      </c>
      <c r="F40" s="139"/>
      <c r="G40" s="139"/>
      <c r="H40" s="139">
        <f>I40+J40</f>
        <v>0</v>
      </c>
      <c r="I40" s="139"/>
      <c r="J40" s="139"/>
      <c r="K40" s="139">
        <f>SUM(L40:Q40)</f>
        <v>154.93</v>
      </c>
      <c r="L40" s="140"/>
      <c r="M40" s="140">
        <v>154.93</v>
      </c>
      <c r="N40" s="139"/>
      <c r="O40" s="139"/>
      <c r="P40" s="139"/>
      <c r="Q40" s="139">
        <f t="shared" si="6"/>
        <v>0</v>
      </c>
      <c r="R40" s="139"/>
      <c r="S40" s="139"/>
      <c r="T40" s="139"/>
      <c r="U40" s="139"/>
      <c r="V40" s="139">
        <f t="shared" si="1"/>
        <v>100</v>
      </c>
      <c r="W40" s="300"/>
      <c r="X40" s="300"/>
      <c r="Y40" s="298"/>
      <c r="Z40" s="301"/>
      <c r="AA40" s="301"/>
    </row>
    <row r="41" spans="1:27">
      <c r="A41" s="267">
        <v>26</v>
      </c>
      <c r="B41" s="138" t="s">
        <v>363</v>
      </c>
      <c r="C41" s="139">
        <f t="shared" si="3"/>
        <v>197.93</v>
      </c>
      <c r="D41" s="139"/>
      <c r="E41" s="139">
        <v>197.93</v>
      </c>
      <c r="F41" s="139"/>
      <c r="G41" s="139"/>
      <c r="H41" s="139">
        <f t="shared" si="4"/>
        <v>0</v>
      </c>
      <c r="I41" s="139"/>
      <c r="J41" s="139"/>
      <c r="K41" s="139">
        <f t="shared" si="5"/>
        <v>197.93</v>
      </c>
      <c r="L41" s="140"/>
      <c r="M41" s="140">
        <v>197.93</v>
      </c>
      <c r="N41" s="139"/>
      <c r="O41" s="139"/>
      <c r="P41" s="139"/>
      <c r="Q41" s="139">
        <f t="shared" si="6"/>
        <v>0</v>
      </c>
      <c r="R41" s="139"/>
      <c r="S41" s="139"/>
      <c r="T41" s="139"/>
      <c r="U41" s="139"/>
      <c r="V41" s="139">
        <f t="shared" si="1"/>
        <v>100</v>
      </c>
      <c r="W41" s="300"/>
      <c r="X41" s="300"/>
      <c r="Y41" s="298"/>
      <c r="Z41" s="301"/>
      <c r="AA41" s="301"/>
    </row>
    <row r="42" spans="1:27">
      <c r="A42" s="267">
        <v>27</v>
      </c>
      <c r="B42" s="138" t="s">
        <v>367</v>
      </c>
      <c r="C42" s="139">
        <f t="shared" si="3"/>
        <v>130.53</v>
      </c>
      <c r="D42" s="139"/>
      <c r="E42" s="139">
        <v>130.53</v>
      </c>
      <c r="F42" s="139"/>
      <c r="G42" s="139"/>
      <c r="H42" s="139">
        <f t="shared" si="4"/>
        <v>0</v>
      </c>
      <c r="I42" s="139"/>
      <c r="J42" s="139"/>
      <c r="K42" s="139">
        <f t="shared" si="5"/>
        <v>130.53</v>
      </c>
      <c r="L42" s="140"/>
      <c r="M42" s="140">
        <v>130.53</v>
      </c>
      <c r="N42" s="139"/>
      <c r="O42" s="139"/>
      <c r="P42" s="139"/>
      <c r="Q42" s="139">
        <f t="shared" si="6"/>
        <v>0</v>
      </c>
      <c r="R42" s="139"/>
      <c r="S42" s="139"/>
      <c r="T42" s="139"/>
      <c r="U42" s="139"/>
      <c r="V42" s="139">
        <f t="shared" si="1"/>
        <v>100</v>
      </c>
      <c r="W42" s="300"/>
      <c r="X42" s="300"/>
      <c r="Y42" s="298"/>
      <c r="Z42" s="301"/>
      <c r="AA42" s="301"/>
    </row>
    <row r="43" spans="1:27">
      <c r="A43" s="267">
        <v>28</v>
      </c>
      <c r="B43" s="138" t="s">
        <v>368</v>
      </c>
      <c r="C43" s="139">
        <f>SUM(D43:H43)</f>
        <v>230.40199999999999</v>
      </c>
      <c r="D43" s="139"/>
      <c r="E43" s="139">
        <v>230.40199999999999</v>
      </c>
      <c r="F43" s="139"/>
      <c r="G43" s="139"/>
      <c r="H43" s="139">
        <f t="shared" si="4"/>
        <v>0</v>
      </c>
      <c r="I43" s="139"/>
      <c r="J43" s="139"/>
      <c r="K43" s="139">
        <f t="shared" si="5"/>
        <v>230.40199999999999</v>
      </c>
      <c r="L43" s="140"/>
      <c r="M43" s="140">
        <v>230.40199999999999</v>
      </c>
      <c r="N43" s="139"/>
      <c r="O43" s="139"/>
      <c r="P43" s="139"/>
      <c r="Q43" s="139">
        <f t="shared" si="6"/>
        <v>0</v>
      </c>
      <c r="R43" s="139"/>
      <c r="S43" s="139"/>
      <c r="T43" s="139"/>
      <c r="U43" s="139"/>
      <c r="V43" s="139">
        <f t="shared" si="1"/>
        <v>100</v>
      </c>
      <c r="W43" s="300"/>
      <c r="X43" s="300"/>
      <c r="Y43" s="298"/>
      <c r="Z43" s="301"/>
      <c r="AA43" s="301"/>
    </row>
    <row r="44" spans="1:27">
      <c r="A44" s="302">
        <v>30</v>
      </c>
      <c r="B44" s="303" t="s">
        <v>369</v>
      </c>
      <c r="C44" s="139">
        <f t="shared" ref="C44:C107" si="9">SUM(D44:H44)</f>
        <v>9699.2215999999989</v>
      </c>
      <c r="D44" s="304"/>
      <c r="E44" s="305">
        <v>9699.2215999999989</v>
      </c>
      <c r="F44" s="296"/>
      <c r="G44" s="296"/>
      <c r="H44" s="300">
        <f t="shared" ref="H44:H75" si="10">I44+J44</f>
        <v>0</v>
      </c>
      <c r="I44" s="300"/>
      <c r="J44" s="306"/>
      <c r="K44" s="300">
        <f>M44</f>
        <v>9682.9966999999997</v>
      </c>
      <c r="L44" s="307"/>
      <c r="M44" s="308">
        <v>9682.9966999999997</v>
      </c>
      <c r="N44" s="309"/>
      <c r="O44" s="309"/>
      <c r="P44" s="309"/>
      <c r="Q44" s="139">
        <f t="shared" si="6"/>
        <v>0</v>
      </c>
      <c r="R44" s="309"/>
      <c r="S44" s="310"/>
      <c r="T44" s="297"/>
      <c r="U44" s="311"/>
      <c r="V44" s="309">
        <f>K44/C44%</f>
        <v>99.832719565867023</v>
      </c>
      <c r="W44" s="309"/>
      <c r="X44" s="309"/>
      <c r="Y44" s="298"/>
      <c r="Z44" s="301"/>
      <c r="AA44" s="301"/>
    </row>
    <row r="45" spans="1:27">
      <c r="A45" s="302">
        <v>31</v>
      </c>
      <c r="B45" s="303" t="s">
        <v>370</v>
      </c>
      <c r="C45" s="139">
        <f t="shared" si="9"/>
        <v>4161.7934999999998</v>
      </c>
      <c r="D45" s="304"/>
      <c r="E45" s="305">
        <v>4161.7934999999998</v>
      </c>
      <c r="F45" s="296"/>
      <c r="G45" s="296"/>
      <c r="H45" s="300">
        <f t="shared" si="10"/>
        <v>0</v>
      </c>
      <c r="I45" s="300"/>
      <c r="J45" s="306"/>
      <c r="K45" s="300">
        <f t="shared" ref="K45:K108" si="11">M45</f>
        <v>4161.7335000000003</v>
      </c>
      <c r="L45" s="307"/>
      <c r="M45" s="308">
        <v>4161.7335000000003</v>
      </c>
      <c r="N45" s="309"/>
      <c r="O45" s="309"/>
      <c r="P45" s="309"/>
      <c r="Q45" s="139">
        <f t="shared" si="6"/>
        <v>0</v>
      </c>
      <c r="R45" s="309"/>
      <c r="S45" s="310"/>
      <c r="T45" s="297"/>
      <c r="U45" s="311"/>
      <c r="V45" s="309">
        <f t="shared" ref="V45:V108" si="12">K45/C45%</f>
        <v>99.998558313861579</v>
      </c>
      <c r="W45" s="309"/>
      <c r="X45" s="309"/>
      <c r="Y45" s="298"/>
      <c r="Z45" s="301"/>
      <c r="AA45" s="301"/>
    </row>
    <row r="46" spans="1:27">
      <c r="A46" s="302">
        <v>32</v>
      </c>
      <c r="B46" s="303" t="s">
        <v>371</v>
      </c>
      <c r="C46" s="139">
        <f t="shared" si="9"/>
        <v>4134.0765000000001</v>
      </c>
      <c r="D46" s="304"/>
      <c r="E46" s="305">
        <v>4134.0765000000001</v>
      </c>
      <c r="F46" s="296"/>
      <c r="G46" s="296"/>
      <c r="H46" s="300">
        <f t="shared" si="10"/>
        <v>0</v>
      </c>
      <c r="I46" s="300"/>
      <c r="J46" s="306"/>
      <c r="K46" s="300">
        <f t="shared" si="11"/>
        <v>4133.5365000000002</v>
      </c>
      <c r="L46" s="307"/>
      <c r="M46" s="308">
        <v>4133.5365000000002</v>
      </c>
      <c r="N46" s="309"/>
      <c r="O46" s="309"/>
      <c r="P46" s="309"/>
      <c r="Q46" s="139">
        <f t="shared" si="6"/>
        <v>0</v>
      </c>
      <c r="R46" s="309"/>
      <c r="S46" s="310"/>
      <c r="T46" s="297"/>
      <c r="U46" s="311"/>
      <c r="V46" s="309">
        <f t="shared" si="12"/>
        <v>99.986937832427628</v>
      </c>
      <c r="W46" s="309"/>
      <c r="X46" s="309"/>
      <c r="Y46" s="298"/>
      <c r="Z46" s="301"/>
      <c r="AA46" s="301"/>
    </row>
    <row r="47" spans="1:27" ht="24">
      <c r="A47" s="302">
        <v>33</v>
      </c>
      <c r="B47" s="303" t="s">
        <v>372</v>
      </c>
      <c r="C47" s="139">
        <f t="shared" si="9"/>
        <v>3796.3857000000003</v>
      </c>
      <c r="D47" s="304"/>
      <c r="E47" s="305">
        <v>3796.3857000000003</v>
      </c>
      <c r="F47" s="296"/>
      <c r="G47" s="296"/>
      <c r="H47" s="300">
        <f t="shared" si="10"/>
        <v>0</v>
      </c>
      <c r="I47" s="300"/>
      <c r="J47" s="306"/>
      <c r="K47" s="300">
        <f t="shared" si="11"/>
        <v>3796.2657000000004</v>
      </c>
      <c r="L47" s="307"/>
      <c r="M47" s="308">
        <v>3796.2657000000004</v>
      </c>
      <c r="N47" s="309"/>
      <c r="O47" s="309"/>
      <c r="P47" s="309"/>
      <c r="Q47" s="139">
        <f t="shared" si="6"/>
        <v>0</v>
      </c>
      <c r="R47" s="309"/>
      <c r="S47" s="310"/>
      <c r="T47" s="297"/>
      <c r="U47" s="311"/>
      <c r="V47" s="309">
        <f t="shared" si="12"/>
        <v>99.996839098830236</v>
      </c>
      <c r="W47" s="309"/>
      <c r="X47" s="309"/>
      <c r="Y47" s="298"/>
      <c r="Z47" s="301"/>
      <c r="AA47" s="301"/>
    </row>
    <row r="48" spans="1:27" ht="24">
      <c r="A48" s="302">
        <v>34</v>
      </c>
      <c r="B48" s="303" t="s">
        <v>373</v>
      </c>
      <c r="C48" s="139">
        <f t="shared" si="9"/>
        <v>3913.4371000000001</v>
      </c>
      <c r="D48" s="304"/>
      <c r="E48" s="305">
        <v>3913.4371000000001</v>
      </c>
      <c r="F48" s="296"/>
      <c r="G48" s="296"/>
      <c r="H48" s="300">
        <f t="shared" si="10"/>
        <v>0</v>
      </c>
      <c r="I48" s="300"/>
      <c r="J48" s="306"/>
      <c r="K48" s="300">
        <f t="shared" si="11"/>
        <v>3913.2571000000003</v>
      </c>
      <c r="L48" s="307"/>
      <c r="M48" s="308">
        <v>3913.2571000000003</v>
      </c>
      <c r="N48" s="309"/>
      <c r="O48" s="309"/>
      <c r="P48" s="309"/>
      <c r="Q48" s="139">
        <f t="shared" si="6"/>
        <v>0</v>
      </c>
      <c r="R48" s="309"/>
      <c r="S48" s="310"/>
      <c r="T48" s="297"/>
      <c r="U48" s="311"/>
      <c r="V48" s="309">
        <f t="shared" si="12"/>
        <v>99.995400462677679</v>
      </c>
      <c r="W48" s="309"/>
      <c r="X48" s="309"/>
      <c r="Y48" s="298"/>
      <c r="Z48" s="301"/>
      <c r="AA48" s="301"/>
    </row>
    <row r="49" spans="1:27">
      <c r="A49" s="302">
        <v>35</v>
      </c>
      <c r="B49" s="303" t="s">
        <v>374</v>
      </c>
      <c r="C49" s="139">
        <f t="shared" si="9"/>
        <v>4448.3317000000006</v>
      </c>
      <c r="D49" s="304"/>
      <c r="E49" s="305">
        <v>4448.3317000000006</v>
      </c>
      <c r="F49" s="296"/>
      <c r="G49" s="296"/>
      <c r="H49" s="300">
        <f t="shared" si="10"/>
        <v>0</v>
      </c>
      <c r="I49" s="300"/>
      <c r="J49" s="306"/>
      <c r="K49" s="300">
        <f t="shared" si="11"/>
        <v>4448.0916999999999</v>
      </c>
      <c r="L49" s="312"/>
      <c r="M49" s="308">
        <v>4448.0916999999999</v>
      </c>
      <c r="N49" s="309"/>
      <c r="O49" s="309"/>
      <c r="P49" s="309"/>
      <c r="Q49" s="139">
        <f t="shared" si="6"/>
        <v>0</v>
      </c>
      <c r="R49" s="309"/>
      <c r="S49" s="310"/>
      <c r="T49" s="297"/>
      <c r="U49" s="311"/>
      <c r="V49" s="309">
        <f t="shared" si="12"/>
        <v>99.994604718888198</v>
      </c>
      <c r="W49" s="309"/>
      <c r="X49" s="309"/>
      <c r="Y49" s="298"/>
      <c r="Z49" s="301"/>
      <c r="AA49" s="301"/>
    </row>
    <row r="50" spans="1:27">
      <c r="A50" s="302">
        <v>36</v>
      </c>
      <c r="B50" s="303" t="s">
        <v>375</v>
      </c>
      <c r="C50" s="139">
        <f t="shared" si="9"/>
        <v>4683.7846</v>
      </c>
      <c r="D50" s="304"/>
      <c r="E50" s="305">
        <v>4683.7846</v>
      </c>
      <c r="F50" s="296"/>
      <c r="G50" s="296"/>
      <c r="H50" s="300">
        <f t="shared" si="10"/>
        <v>0</v>
      </c>
      <c r="I50" s="300"/>
      <c r="J50" s="306"/>
      <c r="K50" s="300">
        <f t="shared" si="11"/>
        <v>4683.1245999999992</v>
      </c>
      <c r="L50" s="312"/>
      <c r="M50" s="308">
        <v>4683.1245999999992</v>
      </c>
      <c r="N50" s="309"/>
      <c r="O50" s="309"/>
      <c r="P50" s="309"/>
      <c r="Q50" s="139">
        <f t="shared" si="6"/>
        <v>0</v>
      </c>
      <c r="R50" s="309"/>
      <c r="S50" s="310"/>
      <c r="T50" s="297"/>
      <c r="U50" s="311"/>
      <c r="V50" s="309">
        <f t="shared" si="12"/>
        <v>99.985908831076458</v>
      </c>
      <c r="W50" s="309"/>
      <c r="X50" s="309"/>
      <c r="Y50" s="298"/>
      <c r="Z50" s="301"/>
      <c r="AA50" s="301"/>
    </row>
    <row r="51" spans="1:27">
      <c r="A51" s="302">
        <v>37</v>
      </c>
      <c r="B51" s="303" t="s">
        <v>376</v>
      </c>
      <c r="C51" s="139">
        <f t="shared" si="9"/>
        <v>3787.5987</v>
      </c>
      <c r="D51" s="304"/>
      <c r="E51" s="305">
        <v>3787.5987</v>
      </c>
      <c r="F51" s="296"/>
      <c r="G51" s="296"/>
      <c r="H51" s="300">
        <f t="shared" si="10"/>
        <v>0</v>
      </c>
      <c r="I51" s="300"/>
      <c r="J51" s="313"/>
      <c r="K51" s="300">
        <f t="shared" si="11"/>
        <v>3787.4187000000002</v>
      </c>
      <c r="L51" s="314"/>
      <c r="M51" s="308">
        <v>3787.4187000000002</v>
      </c>
      <c r="N51" s="309"/>
      <c r="O51" s="309"/>
      <c r="P51" s="309"/>
      <c r="Q51" s="139">
        <f t="shared" si="6"/>
        <v>0</v>
      </c>
      <c r="R51" s="309"/>
      <c r="S51" s="310"/>
      <c r="T51" s="297"/>
      <c r="U51" s="311"/>
      <c r="V51" s="309">
        <f t="shared" si="12"/>
        <v>99.995247648595935</v>
      </c>
      <c r="W51" s="309"/>
      <c r="X51" s="309"/>
      <c r="Y51" s="298"/>
      <c r="Z51" s="301"/>
      <c r="AA51" s="301"/>
    </row>
    <row r="52" spans="1:27">
      <c r="A52" s="302">
        <v>38</v>
      </c>
      <c r="B52" s="303" t="s">
        <v>377</v>
      </c>
      <c r="C52" s="139">
        <f t="shared" si="9"/>
        <v>3713.9589999999998</v>
      </c>
      <c r="D52" s="304"/>
      <c r="E52" s="305">
        <v>3713.9589999999998</v>
      </c>
      <c r="F52" s="296"/>
      <c r="G52" s="296"/>
      <c r="H52" s="300">
        <f t="shared" si="10"/>
        <v>0</v>
      </c>
      <c r="I52" s="300"/>
      <c r="J52" s="306"/>
      <c r="K52" s="300">
        <f t="shared" si="11"/>
        <v>3713.9589999999998</v>
      </c>
      <c r="L52" s="312"/>
      <c r="M52" s="308">
        <v>3713.9589999999998</v>
      </c>
      <c r="N52" s="309"/>
      <c r="O52" s="309"/>
      <c r="P52" s="309"/>
      <c r="Q52" s="139">
        <f t="shared" si="6"/>
        <v>0</v>
      </c>
      <c r="R52" s="309"/>
      <c r="S52" s="310"/>
      <c r="T52" s="297"/>
      <c r="U52" s="311"/>
      <c r="V52" s="309">
        <f t="shared" si="12"/>
        <v>100</v>
      </c>
      <c r="W52" s="309"/>
      <c r="X52" s="309"/>
      <c r="Y52" s="298"/>
      <c r="Z52" s="301"/>
      <c r="AA52" s="301"/>
    </row>
    <row r="53" spans="1:27">
      <c r="A53" s="302">
        <v>39</v>
      </c>
      <c r="B53" s="303" t="s">
        <v>378</v>
      </c>
      <c r="C53" s="139">
        <f t="shared" si="9"/>
        <v>3851.8980999999999</v>
      </c>
      <c r="D53" s="304"/>
      <c r="E53" s="305">
        <v>3851.8980999999999</v>
      </c>
      <c r="F53" s="296"/>
      <c r="G53" s="296"/>
      <c r="H53" s="300">
        <f t="shared" si="10"/>
        <v>0</v>
      </c>
      <c r="I53" s="300"/>
      <c r="J53" s="306"/>
      <c r="K53" s="300">
        <f t="shared" si="11"/>
        <v>3851.5981000000002</v>
      </c>
      <c r="L53" s="313"/>
      <c r="M53" s="308">
        <v>3851.5981000000002</v>
      </c>
      <c r="N53" s="309"/>
      <c r="O53" s="309"/>
      <c r="P53" s="309"/>
      <c r="Q53" s="139">
        <f t="shared" si="6"/>
        <v>0</v>
      </c>
      <c r="R53" s="309"/>
      <c r="S53" s="310"/>
      <c r="T53" s="297"/>
      <c r="U53" s="311"/>
      <c r="V53" s="309">
        <f t="shared" si="12"/>
        <v>99.992211631974385</v>
      </c>
      <c r="W53" s="309"/>
      <c r="X53" s="309"/>
      <c r="Y53" s="298"/>
      <c r="Z53" s="301"/>
      <c r="AA53" s="301"/>
    </row>
    <row r="54" spans="1:27">
      <c r="A54" s="302">
        <v>40</v>
      </c>
      <c r="B54" s="303" t="s">
        <v>379</v>
      </c>
      <c r="C54" s="139">
        <f t="shared" si="9"/>
        <v>3745.1570999999999</v>
      </c>
      <c r="D54" s="304"/>
      <c r="E54" s="305">
        <v>3745.1570999999999</v>
      </c>
      <c r="F54" s="296"/>
      <c r="G54" s="296"/>
      <c r="H54" s="300">
        <f t="shared" si="10"/>
        <v>0</v>
      </c>
      <c r="I54" s="300"/>
      <c r="J54" s="306"/>
      <c r="K54" s="300">
        <f t="shared" si="11"/>
        <v>3744.8241000000003</v>
      </c>
      <c r="L54" s="312"/>
      <c r="M54" s="308">
        <v>3744.8241000000003</v>
      </c>
      <c r="N54" s="309"/>
      <c r="O54" s="309"/>
      <c r="P54" s="309"/>
      <c r="Q54" s="139">
        <f t="shared" si="6"/>
        <v>0</v>
      </c>
      <c r="R54" s="309"/>
      <c r="S54" s="310"/>
      <c r="T54" s="297"/>
      <c r="U54" s="311"/>
      <c r="V54" s="309">
        <f t="shared" si="12"/>
        <v>99.991108517183434</v>
      </c>
      <c r="W54" s="309"/>
      <c r="X54" s="309"/>
      <c r="Y54" s="298"/>
      <c r="Z54" s="301"/>
      <c r="AA54" s="301"/>
    </row>
    <row r="55" spans="1:27">
      <c r="A55" s="302"/>
      <c r="B55" s="303"/>
      <c r="C55" s="139">
        <f t="shared" si="9"/>
        <v>2460.6943999999999</v>
      </c>
      <c r="D55" s="304"/>
      <c r="E55" s="305">
        <v>2460.6943999999999</v>
      </c>
      <c r="F55" s="296"/>
      <c r="G55" s="296"/>
      <c r="H55" s="300">
        <f t="shared" si="10"/>
        <v>0</v>
      </c>
      <c r="I55" s="300"/>
      <c r="J55" s="306"/>
      <c r="K55" s="300">
        <f t="shared" si="11"/>
        <v>2460.6943999999999</v>
      </c>
      <c r="L55" s="312"/>
      <c r="M55" s="308">
        <v>2460.6943999999999</v>
      </c>
      <c r="N55" s="309"/>
      <c r="O55" s="309"/>
      <c r="P55" s="309"/>
      <c r="Q55" s="139">
        <f t="shared" si="6"/>
        <v>0</v>
      </c>
      <c r="R55" s="309"/>
      <c r="S55" s="310"/>
      <c r="T55" s="297"/>
      <c r="U55" s="311"/>
      <c r="V55" s="309">
        <f t="shared" si="12"/>
        <v>100</v>
      </c>
      <c r="W55" s="309"/>
      <c r="X55" s="309"/>
      <c r="Y55" s="298"/>
      <c r="Z55" s="301"/>
      <c r="AA55" s="301"/>
    </row>
    <row r="56" spans="1:27">
      <c r="A56" s="302">
        <v>41</v>
      </c>
      <c r="B56" s="303" t="s">
        <v>380</v>
      </c>
      <c r="C56" s="139">
        <f t="shared" si="9"/>
        <v>5950.4544000000005</v>
      </c>
      <c r="D56" s="304"/>
      <c r="E56" s="305">
        <v>5950.4544000000005</v>
      </c>
      <c r="F56" s="296"/>
      <c r="G56" s="296"/>
      <c r="H56" s="300">
        <f t="shared" si="10"/>
        <v>0</v>
      </c>
      <c r="I56" s="300"/>
      <c r="J56" s="306"/>
      <c r="K56" s="300">
        <f t="shared" si="11"/>
        <v>5950.3944000000001</v>
      </c>
      <c r="L56" s="312"/>
      <c r="M56" s="308">
        <v>5950.3944000000001</v>
      </c>
      <c r="N56" s="309"/>
      <c r="O56" s="309"/>
      <c r="P56" s="309"/>
      <c r="Q56" s="139">
        <f t="shared" si="6"/>
        <v>0</v>
      </c>
      <c r="R56" s="309"/>
      <c r="S56" s="310"/>
      <c r="T56" s="297"/>
      <c r="U56" s="311"/>
      <c r="V56" s="309">
        <f t="shared" si="12"/>
        <v>99.998991673644284</v>
      </c>
      <c r="W56" s="309"/>
      <c r="X56" s="309"/>
      <c r="Y56" s="298"/>
      <c r="Z56" s="301"/>
      <c r="AA56" s="301"/>
    </row>
    <row r="57" spans="1:27">
      <c r="A57" s="302">
        <v>42</v>
      </c>
      <c r="B57" s="303" t="s">
        <v>381</v>
      </c>
      <c r="C57" s="139">
        <f t="shared" si="9"/>
        <v>3431.6531</v>
      </c>
      <c r="D57" s="304"/>
      <c r="E57" s="305">
        <v>3431.6531</v>
      </c>
      <c r="F57" s="296"/>
      <c r="G57" s="296"/>
      <c r="H57" s="300">
        <f t="shared" si="10"/>
        <v>0</v>
      </c>
      <c r="I57" s="300"/>
      <c r="J57" s="306"/>
      <c r="K57" s="300">
        <f t="shared" si="11"/>
        <v>3431.5331000000001</v>
      </c>
      <c r="L57" s="312"/>
      <c r="M57" s="308">
        <v>3431.5331000000001</v>
      </c>
      <c r="N57" s="309"/>
      <c r="O57" s="309"/>
      <c r="P57" s="309"/>
      <c r="Q57" s="139">
        <f t="shared" si="6"/>
        <v>0</v>
      </c>
      <c r="R57" s="309"/>
      <c r="S57" s="310"/>
      <c r="T57" s="297"/>
      <c r="U57" s="311"/>
      <c r="V57" s="309">
        <f t="shared" si="12"/>
        <v>99.996503143047889</v>
      </c>
      <c r="W57" s="309"/>
      <c r="X57" s="309"/>
      <c r="Y57" s="298"/>
      <c r="Z57" s="301"/>
      <c r="AA57" s="301"/>
    </row>
    <row r="58" spans="1:27">
      <c r="A58" s="302">
        <v>43</v>
      </c>
      <c r="B58" s="303" t="s">
        <v>382</v>
      </c>
      <c r="C58" s="139">
        <f t="shared" si="9"/>
        <v>3211.1343999999999</v>
      </c>
      <c r="D58" s="304"/>
      <c r="E58" s="305">
        <v>3211.1343999999999</v>
      </c>
      <c r="F58" s="296"/>
      <c r="G58" s="296"/>
      <c r="H58" s="300">
        <f t="shared" si="10"/>
        <v>0</v>
      </c>
      <c r="I58" s="300"/>
      <c r="J58" s="306"/>
      <c r="K58" s="300">
        <f t="shared" si="11"/>
        <v>3211.1343999999999</v>
      </c>
      <c r="L58" s="312"/>
      <c r="M58" s="308">
        <v>3211.1343999999999</v>
      </c>
      <c r="N58" s="309"/>
      <c r="O58" s="309"/>
      <c r="P58" s="309"/>
      <c r="Q58" s="139">
        <f t="shared" si="6"/>
        <v>0</v>
      </c>
      <c r="R58" s="309"/>
      <c r="S58" s="310"/>
      <c r="T58" s="297"/>
      <c r="U58" s="311"/>
      <c r="V58" s="309">
        <f t="shared" si="12"/>
        <v>99.999999999999986</v>
      </c>
      <c r="W58" s="309"/>
      <c r="X58" s="309"/>
      <c r="Y58" s="298"/>
      <c r="Z58" s="301"/>
      <c r="AA58" s="301"/>
    </row>
    <row r="59" spans="1:27">
      <c r="A59" s="302"/>
      <c r="B59" s="303"/>
      <c r="C59" s="139">
        <f t="shared" si="9"/>
        <v>2478.1876000000002</v>
      </c>
      <c r="D59" s="304"/>
      <c r="E59" s="305">
        <v>2478.1876000000002</v>
      </c>
      <c r="F59" s="296"/>
      <c r="G59" s="296"/>
      <c r="H59" s="300">
        <f t="shared" si="10"/>
        <v>0</v>
      </c>
      <c r="I59" s="300"/>
      <c r="J59" s="306"/>
      <c r="K59" s="300">
        <f t="shared" si="11"/>
        <v>2478.1876000000002</v>
      </c>
      <c r="L59" s="313"/>
      <c r="M59" s="308">
        <v>2478.1876000000002</v>
      </c>
      <c r="N59" s="309"/>
      <c r="O59" s="309"/>
      <c r="P59" s="309"/>
      <c r="Q59" s="139">
        <f t="shared" si="6"/>
        <v>0</v>
      </c>
      <c r="R59" s="309"/>
      <c r="S59" s="310"/>
      <c r="T59" s="297"/>
      <c r="U59" s="311"/>
      <c r="V59" s="309">
        <f t="shared" si="12"/>
        <v>100</v>
      </c>
      <c r="W59" s="309"/>
      <c r="X59" s="309"/>
      <c r="Y59" s="298"/>
      <c r="Z59" s="301"/>
      <c r="AA59" s="301"/>
    </row>
    <row r="60" spans="1:27">
      <c r="A60" s="302">
        <v>44</v>
      </c>
      <c r="B60" s="303" t="s">
        <v>383</v>
      </c>
      <c r="C60" s="139">
        <f t="shared" si="9"/>
        <v>4790.2584999999999</v>
      </c>
      <c r="D60" s="304"/>
      <c r="E60" s="305">
        <v>4790.2584999999999</v>
      </c>
      <c r="F60" s="296"/>
      <c r="G60" s="296"/>
      <c r="H60" s="300">
        <f t="shared" si="10"/>
        <v>0</v>
      </c>
      <c r="I60" s="300"/>
      <c r="J60" s="306"/>
      <c r="K60" s="300">
        <f t="shared" si="11"/>
        <v>4790.0784999999996</v>
      </c>
      <c r="L60" s="312"/>
      <c r="M60" s="308">
        <v>4790.0784999999996</v>
      </c>
      <c r="N60" s="309"/>
      <c r="O60" s="309"/>
      <c r="P60" s="309"/>
      <c r="Q60" s="139">
        <f t="shared" si="6"/>
        <v>0</v>
      </c>
      <c r="R60" s="309"/>
      <c r="S60" s="310"/>
      <c r="T60" s="297"/>
      <c r="U60" s="311"/>
      <c r="V60" s="309">
        <f t="shared" si="12"/>
        <v>99.996242373976258</v>
      </c>
      <c r="W60" s="309"/>
      <c r="X60" s="309"/>
      <c r="Y60" s="298"/>
      <c r="Z60" s="301"/>
      <c r="AA60" s="301"/>
    </row>
    <row r="61" spans="1:27">
      <c r="A61" s="302">
        <v>45</v>
      </c>
      <c r="B61" s="303" t="s">
        <v>384</v>
      </c>
      <c r="C61" s="139">
        <f t="shared" si="9"/>
        <v>3629.5967000000001</v>
      </c>
      <c r="D61" s="304"/>
      <c r="E61" s="305">
        <v>3629.5967000000001</v>
      </c>
      <c r="F61" s="296"/>
      <c r="G61" s="296"/>
      <c r="H61" s="300">
        <f t="shared" si="10"/>
        <v>0</v>
      </c>
      <c r="I61" s="300"/>
      <c r="J61" s="306"/>
      <c r="K61" s="300">
        <f t="shared" si="11"/>
        <v>3628.9967000000001</v>
      </c>
      <c r="L61" s="313"/>
      <c r="M61" s="308">
        <v>3628.9967000000001</v>
      </c>
      <c r="N61" s="309"/>
      <c r="O61" s="309"/>
      <c r="P61" s="309"/>
      <c r="Q61" s="139">
        <f t="shared" si="6"/>
        <v>0</v>
      </c>
      <c r="R61" s="309"/>
      <c r="S61" s="310"/>
      <c r="T61" s="297"/>
      <c r="U61" s="311"/>
      <c r="V61" s="309">
        <f t="shared" si="12"/>
        <v>99.983469237780611</v>
      </c>
      <c r="W61" s="309"/>
      <c r="X61" s="309"/>
      <c r="Y61" s="298"/>
      <c r="Z61" s="301"/>
      <c r="AA61" s="301"/>
    </row>
    <row r="62" spans="1:27" ht="24">
      <c r="A62" s="302">
        <v>46</v>
      </c>
      <c r="B62" s="303" t="s">
        <v>385</v>
      </c>
      <c r="C62" s="139">
        <f t="shared" si="9"/>
        <v>3035.3417000000004</v>
      </c>
      <c r="D62" s="304"/>
      <c r="E62" s="305">
        <v>3035.3417000000004</v>
      </c>
      <c r="F62" s="296"/>
      <c r="G62" s="296"/>
      <c r="H62" s="300">
        <f t="shared" si="10"/>
        <v>0</v>
      </c>
      <c r="I62" s="300"/>
      <c r="J62" s="313"/>
      <c r="K62" s="300">
        <f t="shared" si="11"/>
        <v>3034.9217000000003</v>
      </c>
      <c r="L62" s="312"/>
      <c r="M62" s="308">
        <v>3034.9217000000003</v>
      </c>
      <c r="N62" s="309"/>
      <c r="O62" s="309"/>
      <c r="P62" s="309"/>
      <c r="Q62" s="139">
        <f t="shared" si="6"/>
        <v>0</v>
      </c>
      <c r="R62" s="309"/>
      <c r="S62" s="310"/>
      <c r="T62" s="297"/>
      <c r="U62" s="311"/>
      <c r="V62" s="309">
        <f t="shared" si="12"/>
        <v>99.986163007611296</v>
      </c>
      <c r="W62" s="309"/>
      <c r="X62" s="309"/>
      <c r="Y62" s="298"/>
      <c r="Z62" s="301"/>
      <c r="AA62" s="301"/>
    </row>
    <row r="63" spans="1:27">
      <c r="A63" s="302">
        <v>47</v>
      </c>
      <c r="B63" s="303" t="s">
        <v>386</v>
      </c>
      <c r="C63" s="139">
        <f t="shared" si="9"/>
        <v>3066.6846</v>
      </c>
      <c r="D63" s="304"/>
      <c r="E63" s="305">
        <v>3066.6846</v>
      </c>
      <c r="F63" s="296"/>
      <c r="G63" s="296"/>
      <c r="H63" s="300">
        <f t="shared" si="10"/>
        <v>0</v>
      </c>
      <c r="I63" s="300"/>
      <c r="J63" s="306"/>
      <c r="K63" s="300">
        <f t="shared" si="11"/>
        <v>3066.5043999999998</v>
      </c>
      <c r="L63" s="315"/>
      <c r="M63" s="308">
        <v>3066.5043999999998</v>
      </c>
      <c r="N63" s="309"/>
      <c r="O63" s="309"/>
      <c r="P63" s="309"/>
      <c r="Q63" s="139">
        <f t="shared" si="6"/>
        <v>0</v>
      </c>
      <c r="R63" s="309"/>
      <c r="S63" s="310"/>
      <c r="T63" s="297"/>
      <c r="U63" s="311"/>
      <c r="V63" s="309">
        <f t="shared" si="12"/>
        <v>99.994123947405612</v>
      </c>
      <c r="W63" s="309"/>
      <c r="X63" s="309"/>
      <c r="Y63" s="298"/>
      <c r="Z63" s="301"/>
      <c r="AA63" s="301"/>
    </row>
    <row r="64" spans="1:27">
      <c r="A64" s="302">
        <v>48</v>
      </c>
      <c r="B64" s="303" t="s">
        <v>387</v>
      </c>
      <c r="C64" s="139">
        <f t="shared" si="9"/>
        <v>5871.4718000000003</v>
      </c>
      <c r="D64" s="304"/>
      <c r="E64" s="305">
        <v>5871.4718000000003</v>
      </c>
      <c r="F64" s="296"/>
      <c r="G64" s="296"/>
      <c r="H64" s="300">
        <f t="shared" si="10"/>
        <v>0</v>
      </c>
      <c r="I64" s="300"/>
      <c r="J64" s="306"/>
      <c r="K64" s="300">
        <f t="shared" si="11"/>
        <v>5870.8617999999997</v>
      </c>
      <c r="L64" s="314"/>
      <c r="M64" s="308">
        <v>5870.8617999999997</v>
      </c>
      <c r="N64" s="309"/>
      <c r="O64" s="309"/>
      <c r="P64" s="309"/>
      <c r="Q64" s="139">
        <f t="shared" si="6"/>
        <v>0</v>
      </c>
      <c r="R64" s="309"/>
      <c r="S64" s="310"/>
      <c r="T64" s="297"/>
      <c r="U64" s="311"/>
      <c r="V64" s="309">
        <f t="shared" si="12"/>
        <v>99.989610782087027</v>
      </c>
      <c r="W64" s="309"/>
      <c r="X64" s="309"/>
      <c r="Y64" s="298"/>
      <c r="Z64" s="301"/>
      <c r="AA64" s="301"/>
    </row>
    <row r="65" spans="1:27">
      <c r="A65" s="302">
        <v>49</v>
      </c>
      <c r="B65" s="303" t="s">
        <v>388</v>
      </c>
      <c r="C65" s="139">
        <f t="shared" si="9"/>
        <v>6081.9874</v>
      </c>
      <c r="D65" s="304"/>
      <c r="E65" s="305">
        <v>6081.9874</v>
      </c>
      <c r="F65" s="296"/>
      <c r="G65" s="296"/>
      <c r="H65" s="300">
        <f t="shared" si="10"/>
        <v>0</v>
      </c>
      <c r="I65" s="300"/>
      <c r="J65" s="306"/>
      <c r="K65" s="300">
        <f t="shared" si="11"/>
        <v>6081.6274000000003</v>
      </c>
      <c r="L65" s="313"/>
      <c r="M65" s="308">
        <v>6081.6274000000003</v>
      </c>
      <c r="N65" s="309"/>
      <c r="O65" s="309"/>
      <c r="P65" s="309"/>
      <c r="Q65" s="139">
        <f t="shared" si="6"/>
        <v>0</v>
      </c>
      <c r="R65" s="309"/>
      <c r="S65" s="310"/>
      <c r="T65" s="297"/>
      <c r="U65" s="311"/>
      <c r="V65" s="309">
        <f t="shared" si="12"/>
        <v>99.994080882180072</v>
      </c>
      <c r="W65" s="309"/>
      <c r="X65" s="309"/>
      <c r="Y65" s="298"/>
      <c r="Z65" s="301"/>
      <c r="AA65" s="301"/>
    </row>
    <row r="66" spans="1:27" ht="24">
      <c r="A66" s="302">
        <v>50</v>
      </c>
      <c r="B66" s="303" t="s">
        <v>389</v>
      </c>
      <c r="C66" s="139">
        <f t="shared" si="9"/>
        <v>4967.3341</v>
      </c>
      <c r="D66" s="304"/>
      <c r="E66" s="305">
        <v>4967.3341</v>
      </c>
      <c r="F66" s="296"/>
      <c r="G66" s="296"/>
      <c r="H66" s="300">
        <f t="shared" si="10"/>
        <v>0</v>
      </c>
      <c r="I66" s="300"/>
      <c r="J66" s="306"/>
      <c r="K66" s="300">
        <f t="shared" si="11"/>
        <v>4967.0870999999997</v>
      </c>
      <c r="L66" s="315"/>
      <c r="M66" s="308">
        <v>4967.0870999999997</v>
      </c>
      <c r="N66" s="309"/>
      <c r="O66" s="309"/>
      <c r="P66" s="309"/>
      <c r="Q66" s="139">
        <f t="shared" si="6"/>
        <v>0</v>
      </c>
      <c r="R66" s="309"/>
      <c r="S66" s="310"/>
      <c r="T66" s="297"/>
      <c r="U66" s="311"/>
      <c r="V66" s="309">
        <f t="shared" si="12"/>
        <v>99.995027513852946</v>
      </c>
      <c r="W66" s="309"/>
      <c r="X66" s="309"/>
      <c r="Y66" s="298"/>
      <c r="Z66" s="301"/>
      <c r="AA66" s="301"/>
    </row>
    <row r="67" spans="1:27" ht="24">
      <c r="A67" s="302">
        <v>51</v>
      </c>
      <c r="B67" s="316" t="s">
        <v>390</v>
      </c>
      <c r="C67" s="139">
        <f t="shared" si="9"/>
        <v>2974.9160000000002</v>
      </c>
      <c r="D67" s="304"/>
      <c r="E67" s="305">
        <v>2974.9160000000002</v>
      </c>
      <c r="F67" s="296"/>
      <c r="G67" s="296"/>
      <c r="H67" s="300">
        <f t="shared" si="10"/>
        <v>0</v>
      </c>
      <c r="I67" s="300"/>
      <c r="J67" s="306"/>
      <c r="K67" s="300">
        <f t="shared" si="11"/>
        <v>2974.9160000000002</v>
      </c>
      <c r="L67" s="312"/>
      <c r="M67" s="308">
        <v>2974.9160000000002</v>
      </c>
      <c r="N67" s="309"/>
      <c r="O67" s="309"/>
      <c r="P67" s="309"/>
      <c r="Q67" s="139">
        <f t="shared" si="6"/>
        <v>0</v>
      </c>
      <c r="R67" s="309"/>
      <c r="S67" s="310"/>
      <c r="T67" s="297"/>
      <c r="U67" s="311"/>
      <c r="V67" s="309">
        <f t="shared" si="12"/>
        <v>100</v>
      </c>
      <c r="W67" s="309"/>
      <c r="X67" s="309"/>
      <c r="Y67" s="298"/>
      <c r="Z67" s="301"/>
      <c r="AA67" s="301"/>
    </row>
    <row r="68" spans="1:27">
      <c r="A68" s="302">
        <v>52</v>
      </c>
      <c r="B68" s="316" t="s">
        <v>391</v>
      </c>
      <c r="C68" s="139">
        <f t="shared" si="9"/>
        <v>2888.4908</v>
      </c>
      <c r="D68" s="304"/>
      <c r="E68" s="305">
        <v>2888.4908</v>
      </c>
      <c r="F68" s="296"/>
      <c r="G68" s="296"/>
      <c r="H68" s="300">
        <f t="shared" si="10"/>
        <v>0</v>
      </c>
      <c r="I68" s="300"/>
      <c r="J68" s="306"/>
      <c r="K68" s="300">
        <f t="shared" si="11"/>
        <v>2887.4087999999997</v>
      </c>
      <c r="L68" s="312"/>
      <c r="M68" s="308">
        <v>2887.4087999999997</v>
      </c>
      <c r="N68" s="309"/>
      <c r="O68" s="309"/>
      <c r="P68" s="309"/>
      <c r="Q68" s="139">
        <f t="shared" si="6"/>
        <v>0</v>
      </c>
      <c r="R68" s="309"/>
      <c r="S68" s="310"/>
      <c r="T68" s="297"/>
      <c r="U68" s="311"/>
      <c r="V68" s="309">
        <f t="shared" si="12"/>
        <v>99.962540991994842</v>
      </c>
      <c r="W68" s="309"/>
      <c r="X68" s="309"/>
      <c r="Y68" s="298"/>
      <c r="Z68" s="301"/>
      <c r="AA68" s="301"/>
    </row>
    <row r="69" spans="1:27">
      <c r="A69" s="302">
        <v>53</v>
      </c>
      <c r="B69" s="316" t="s">
        <v>392</v>
      </c>
      <c r="C69" s="139">
        <f t="shared" si="9"/>
        <v>2974.7003</v>
      </c>
      <c r="D69" s="304"/>
      <c r="E69" s="305">
        <v>2974.7003</v>
      </c>
      <c r="F69" s="296"/>
      <c r="G69" s="296"/>
      <c r="H69" s="300">
        <f t="shared" si="10"/>
        <v>0</v>
      </c>
      <c r="I69" s="300"/>
      <c r="J69" s="306"/>
      <c r="K69" s="300">
        <f t="shared" si="11"/>
        <v>2974.7003</v>
      </c>
      <c r="L69" s="314"/>
      <c r="M69" s="308">
        <v>2974.7003</v>
      </c>
      <c r="N69" s="309"/>
      <c r="O69" s="309"/>
      <c r="P69" s="309"/>
      <c r="Q69" s="139">
        <f t="shared" si="6"/>
        <v>0</v>
      </c>
      <c r="R69" s="309"/>
      <c r="S69" s="310"/>
      <c r="T69" s="297"/>
      <c r="U69" s="311"/>
      <c r="V69" s="309">
        <f t="shared" si="12"/>
        <v>100</v>
      </c>
      <c r="W69" s="309"/>
      <c r="X69" s="309"/>
      <c r="Y69" s="298"/>
      <c r="Z69" s="301"/>
      <c r="AA69" s="301"/>
    </row>
    <row r="70" spans="1:27">
      <c r="A70" s="302">
        <v>54</v>
      </c>
      <c r="B70" s="316" t="s">
        <v>393</v>
      </c>
      <c r="C70" s="139">
        <f t="shared" si="9"/>
        <v>2269.0102999999999</v>
      </c>
      <c r="D70" s="304"/>
      <c r="E70" s="305">
        <v>2269.0102999999999</v>
      </c>
      <c r="F70" s="296"/>
      <c r="G70" s="296"/>
      <c r="H70" s="300">
        <f t="shared" si="10"/>
        <v>0</v>
      </c>
      <c r="I70" s="300"/>
      <c r="J70" s="306"/>
      <c r="K70" s="300">
        <f t="shared" si="11"/>
        <v>2269.0102999999999</v>
      </c>
      <c r="L70" s="313"/>
      <c r="M70" s="308">
        <v>2269.0102999999999</v>
      </c>
      <c r="N70" s="309"/>
      <c r="O70" s="309"/>
      <c r="P70" s="309"/>
      <c r="Q70" s="139">
        <f t="shared" si="6"/>
        <v>0</v>
      </c>
      <c r="R70" s="309"/>
      <c r="S70" s="310"/>
      <c r="T70" s="297"/>
      <c r="U70" s="311"/>
      <c r="V70" s="309">
        <f t="shared" si="12"/>
        <v>100</v>
      </c>
      <c r="W70" s="309"/>
      <c r="X70" s="309"/>
      <c r="Y70" s="298"/>
      <c r="Z70" s="301"/>
      <c r="AA70" s="301"/>
    </row>
    <row r="71" spans="1:27">
      <c r="A71" s="302">
        <v>55</v>
      </c>
      <c r="B71" s="316" t="s">
        <v>394</v>
      </c>
      <c r="C71" s="139">
        <f t="shared" si="9"/>
        <v>2400.7914999999998</v>
      </c>
      <c r="D71" s="304"/>
      <c r="E71" s="305">
        <v>2400.7914999999998</v>
      </c>
      <c r="F71" s="296"/>
      <c r="G71" s="296"/>
      <c r="H71" s="300">
        <f t="shared" si="10"/>
        <v>0</v>
      </c>
      <c r="I71" s="300"/>
      <c r="J71" s="306"/>
      <c r="K71" s="300">
        <f t="shared" si="11"/>
        <v>2400.7914999999998</v>
      </c>
      <c r="L71" s="313"/>
      <c r="M71" s="308">
        <v>2400.7914999999998</v>
      </c>
      <c r="N71" s="309"/>
      <c r="O71" s="309"/>
      <c r="P71" s="309"/>
      <c r="Q71" s="139">
        <f t="shared" si="6"/>
        <v>0</v>
      </c>
      <c r="R71" s="309"/>
      <c r="S71" s="310"/>
      <c r="T71" s="297"/>
      <c r="U71" s="311"/>
      <c r="V71" s="309">
        <f t="shared" si="12"/>
        <v>100</v>
      </c>
      <c r="W71" s="309"/>
      <c r="X71" s="309"/>
      <c r="Y71" s="298"/>
      <c r="Z71" s="301"/>
      <c r="AA71" s="301"/>
    </row>
    <row r="72" spans="1:27">
      <c r="A72" s="302">
        <v>56</v>
      </c>
      <c r="B72" s="316" t="s">
        <v>395</v>
      </c>
      <c r="C72" s="139">
        <f t="shared" si="9"/>
        <v>2501.3719999999998</v>
      </c>
      <c r="D72" s="304"/>
      <c r="E72" s="305">
        <v>2501.3719999999998</v>
      </c>
      <c r="F72" s="296"/>
      <c r="G72" s="296"/>
      <c r="H72" s="300">
        <f t="shared" si="10"/>
        <v>0</v>
      </c>
      <c r="I72" s="300"/>
      <c r="J72" s="306"/>
      <c r="K72" s="300">
        <f t="shared" si="11"/>
        <v>2501.3719999999998</v>
      </c>
      <c r="L72" s="312"/>
      <c r="M72" s="308">
        <v>2501.3719999999998</v>
      </c>
      <c r="N72" s="309"/>
      <c r="O72" s="309"/>
      <c r="P72" s="309"/>
      <c r="Q72" s="139">
        <f t="shared" si="6"/>
        <v>0</v>
      </c>
      <c r="R72" s="309"/>
      <c r="S72" s="310"/>
      <c r="T72" s="297"/>
      <c r="U72" s="311"/>
      <c r="V72" s="309">
        <f t="shared" si="12"/>
        <v>100</v>
      </c>
      <c r="W72" s="309"/>
      <c r="X72" s="309"/>
      <c r="Y72" s="298"/>
      <c r="Z72" s="301"/>
      <c r="AA72" s="301"/>
    </row>
    <row r="73" spans="1:27">
      <c r="A73" s="302">
        <v>57</v>
      </c>
      <c r="B73" s="316" t="s">
        <v>396</v>
      </c>
      <c r="C73" s="139">
        <f t="shared" si="9"/>
        <v>3854.7619</v>
      </c>
      <c r="D73" s="304"/>
      <c r="E73" s="305">
        <v>3854.7619</v>
      </c>
      <c r="F73" s="296"/>
      <c r="G73" s="296"/>
      <c r="H73" s="300">
        <f t="shared" si="10"/>
        <v>0</v>
      </c>
      <c r="I73" s="300"/>
      <c r="J73" s="306"/>
      <c r="K73" s="300">
        <f t="shared" si="11"/>
        <v>3854.7619</v>
      </c>
      <c r="L73" s="312"/>
      <c r="M73" s="308">
        <v>3854.7619</v>
      </c>
      <c r="N73" s="309"/>
      <c r="O73" s="309"/>
      <c r="P73" s="309"/>
      <c r="Q73" s="139">
        <f t="shared" si="6"/>
        <v>0</v>
      </c>
      <c r="R73" s="309"/>
      <c r="S73" s="310"/>
      <c r="T73" s="297"/>
      <c r="U73" s="311"/>
      <c r="V73" s="309">
        <f t="shared" si="12"/>
        <v>100</v>
      </c>
      <c r="W73" s="309"/>
      <c r="X73" s="309"/>
      <c r="Y73" s="298"/>
      <c r="Z73" s="301"/>
      <c r="AA73" s="301"/>
    </row>
    <row r="74" spans="1:27">
      <c r="A74" s="302">
        <v>58</v>
      </c>
      <c r="B74" s="316" t="s">
        <v>397</v>
      </c>
      <c r="C74" s="139">
        <f t="shared" si="9"/>
        <v>2865.4332000000004</v>
      </c>
      <c r="D74" s="304"/>
      <c r="E74" s="305">
        <v>2865.4332000000004</v>
      </c>
      <c r="F74" s="296"/>
      <c r="G74" s="296"/>
      <c r="H74" s="300">
        <f t="shared" si="10"/>
        <v>0</v>
      </c>
      <c r="I74" s="300"/>
      <c r="J74" s="306"/>
      <c r="K74" s="300">
        <f t="shared" si="11"/>
        <v>2865.4332000000004</v>
      </c>
      <c r="L74" s="312"/>
      <c r="M74" s="308">
        <v>2865.4332000000004</v>
      </c>
      <c r="N74" s="309"/>
      <c r="O74" s="309"/>
      <c r="P74" s="309"/>
      <c r="Q74" s="139">
        <f t="shared" si="6"/>
        <v>0</v>
      </c>
      <c r="R74" s="309"/>
      <c r="S74" s="310"/>
      <c r="T74" s="297"/>
      <c r="U74" s="311"/>
      <c r="V74" s="309">
        <f t="shared" si="12"/>
        <v>100</v>
      </c>
      <c r="W74" s="309"/>
      <c r="X74" s="309"/>
      <c r="Y74" s="298"/>
      <c r="Z74" s="301"/>
      <c r="AA74" s="301"/>
    </row>
    <row r="75" spans="1:27">
      <c r="A75" s="302">
        <v>59</v>
      </c>
      <c r="B75" s="316" t="s">
        <v>398</v>
      </c>
      <c r="C75" s="139">
        <f t="shared" si="9"/>
        <v>3254.1302000000001</v>
      </c>
      <c r="D75" s="304"/>
      <c r="E75" s="305">
        <v>3254.1302000000001</v>
      </c>
      <c r="F75" s="296"/>
      <c r="G75" s="296"/>
      <c r="H75" s="300">
        <f t="shared" si="10"/>
        <v>0</v>
      </c>
      <c r="I75" s="300"/>
      <c r="J75" s="306"/>
      <c r="K75" s="300">
        <f t="shared" si="11"/>
        <v>3254.0852</v>
      </c>
      <c r="L75" s="312"/>
      <c r="M75" s="308">
        <v>3254.0852</v>
      </c>
      <c r="N75" s="309"/>
      <c r="O75" s="309"/>
      <c r="P75" s="309"/>
      <c r="Q75" s="139">
        <f t="shared" si="6"/>
        <v>0</v>
      </c>
      <c r="R75" s="309"/>
      <c r="S75" s="310"/>
      <c r="T75" s="297"/>
      <c r="U75" s="311"/>
      <c r="V75" s="309">
        <f t="shared" si="12"/>
        <v>99.998617141993876</v>
      </c>
      <c r="W75" s="309"/>
      <c r="X75" s="309"/>
      <c r="Y75" s="298"/>
      <c r="Z75" s="301"/>
      <c r="AA75" s="301"/>
    </row>
    <row r="76" spans="1:27">
      <c r="A76" s="302">
        <v>60</v>
      </c>
      <c r="B76" s="316" t="s">
        <v>399</v>
      </c>
      <c r="C76" s="139">
        <f t="shared" si="9"/>
        <v>2316.3204000000001</v>
      </c>
      <c r="D76" s="304"/>
      <c r="E76" s="305">
        <v>2316.3204000000001</v>
      </c>
      <c r="F76" s="296"/>
      <c r="G76" s="296"/>
      <c r="H76" s="300">
        <f t="shared" ref="H76:H119" si="13">I76+J76</f>
        <v>0</v>
      </c>
      <c r="I76" s="300"/>
      <c r="J76" s="306"/>
      <c r="K76" s="300">
        <f t="shared" si="11"/>
        <v>2316.3204000000001</v>
      </c>
      <c r="L76" s="312"/>
      <c r="M76" s="308">
        <v>2316.3204000000001</v>
      </c>
      <c r="N76" s="309"/>
      <c r="O76" s="309"/>
      <c r="P76" s="309"/>
      <c r="Q76" s="139">
        <f t="shared" si="6"/>
        <v>0</v>
      </c>
      <c r="R76" s="309"/>
      <c r="S76" s="310"/>
      <c r="T76" s="297"/>
      <c r="U76" s="311"/>
      <c r="V76" s="309">
        <f t="shared" si="12"/>
        <v>100</v>
      </c>
      <c r="W76" s="309"/>
      <c r="X76" s="309"/>
      <c r="Y76" s="298"/>
      <c r="Z76" s="301"/>
      <c r="AA76" s="301"/>
    </row>
    <row r="77" spans="1:27">
      <c r="A77" s="302">
        <v>61</v>
      </c>
      <c r="B77" s="316" t="s">
        <v>400</v>
      </c>
      <c r="C77" s="139">
        <f t="shared" si="9"/>
        <v>2227.8831</v>
      </c>
      <c r="D77" s="304"/>
      <c r="E77" s="305">
        <v>2227.8831</v>
      </c>
      <c r="F77" s="296"/>
      <c r="G77" s="296"/>
      <c r="H77" s="300">
        <f t="shared" si="13"/>
        <v>0</v>
      </c>
      <c r="I77" s="300"/>
      <c r="J77" s="306"/>
      <c r="K77" s="300">
        <f t="shared" si="11"/>
        <v>2227.8831</v>
      </c>
      <c r="L77" s="312"/>
      <c r="M77" s="308">
        <v>2227.8831</v>
      </c>
      <c r="N77" s="309"/>
      <c r="O77" s="309"/>
      <c r="P77" s="309"/>
      <c r="Q77" s="139">
        <f t="shared" si="6"/>
        <v>0</v>
      </c>
      <c r="R77" s="309"/>
      <c r="S77" s="310"/>
      <c r="T77" s="297"/>
      <c r="U77" s="311"/>
      <c r="V77" s="309">
        <f t="shared" si="12"/>
        <v>100</v>
      </c>
      <c r="W77" s="309"/>
      <c r="X77" s="309"/>
      <c r="Y77" s="298"/>
      <c r="Z77" s="301"/>
      <c r="AA77" s="301"/>
    </row>
    <row r="78" spans="1:27">
      <c r="A78" s="302">
        <v>62</v>
      </c>
      <c r="B78" s="316" t="s">
        <v>401</v>
      </c>
      <c r="C78" s="139">
        <f t="shared" si="9"/>
        <v>2124.7174</v>
      </c>
      <c r="D78" s="304"/>
      <c r="E78" s="305">
        <v>2124.7174</v>
      </c>
      <c r="F78" s="296"/>
      <c r="G78" s="296"/>
      <c r="H78" s="300">
        <f t="shared" si="13"/>
        <v>0</v>
      </c>
      <c r="I78" s="300"/>
      <c r="J78" s="306"/>
      <c r="K78" s="300">
        <f t="shared" si="11"/>
        <v>2124.7174</v>
      </c>
      <c r="L78" s="312"/>
      <c r="M78" s="308">
        <v>2124.7174</v>
      </c>
      <c r="N78" s="309"/>
      <c r="O78" s="309"/>
      <c r="P78" s="309"/>
      <c r="Q78" s="139">
        <f t="shared" ref="Q78:Q115" si="14">R78+S78</f>
        <v>0</v>
      </c>
      <c r="R78" s="309"/>
      <c r="S78" s="310"/>
      <c r="T78" s="297"/>
      <c r="U78" s="311"/>
      <c r="V78" s="309">
        <f t="shared" si="12"/>
        <v>100</v>
      </c>
      <c r="W78" s="309"/>
      <c r="X78" s="309"/>
      <c r="Y78" s="298"/>
      <c r="Z78" s="301"/>
      <c r="AA78" s="301"/>
    </row>
    <row r="79" spans="1:27">
      <c r="A79" s="302">
        <v>63</v>
      </c>
      <c r="B79" s="316" t="s">
        <v>402</v>
      </c>
      <c r="C79" s="139">
        <f t="shared" si="9"/>
        <v>1723.3076999999998</v>
      </c>
      <c r="D79" s="304"/>
      <c r="E79" s="305">
        <v>1723.3076999999998</v>
      </c>
      <c r="F79" s="296"/>
      <c r="G79" s="296"/>
      <c r="H79" s="300">
        <f t="shared" si="13"/>
        <v>0</v>
      </c>
      <c r="I79" s="300"/>
      <c r="J79" s="306"/>
      <c r="K79" s="300">
        <f t="shared" si="11"/>
        <v>1723.3076999999998</v>
      </c>
      <c r="L79" s="312"/>
      <c r="M79" s="308">
        <v>1723.3076999999998</v>
      </c>
      <c r="N79" s="309"/>
      <c r="O79" s="309"/>
      <c r="P79" s="309"/>
      <c r="Q79" s="139">
        <f t="shared" si="14"/>
        <v>0</v>
      </c>
      <c r="R79" s="309"/>
      <c r="S79" s="310"/>
      <c r="T79" s="297"/>
      <c r="U79" s="311"/>
      <c r="V79" s="309">
        <f t="shared" si="12"/>
        <v>100</v>
      </c>
      <c r="W79" s="309"/>
      <c r="X79" s="309"/>
      <c r="Y79" s="298"/>
      <c r="Z79" s="301"/>
      <c r="AA79" s="301"/>
    </row>
    <row r="80" spans="1:27">
      <c r="A80" s="302">
        <v>64</v>
      </c>
      <c r="B80" s="316" t="s">
        <v>403</v>
      </c>
      <c r="C80" s="139">
        <f t="shared" si="9"/>
        <v>1602.0071</v>
      </c>
      <c r="D80" s="304"/>
      <c r="E80" s="305">
        <v>1602.0071</v>
      </c>
      <c r="F80" s="296"/>
      <c r="G80" s="296"/>
      <c r="H80" s="300">
        <f t="shared" si="13"/>
        <v>0</v>
      </c>
      <c r="I80" s="300"/>
      <c r="J80" s="306"/>
      <c r="K80" s="300">
        <f t="shared" si="11"/>
        <v>1602.0071</v>
      </c>
      <c r="L80" s="312"/>
      <c r="M80" s="308">
        <v>1602.0071</v>
      </c>
      <c r="N80" s="309"/>
      <c r="O80" s="309"/>
      <c r="P80" s="309"/>
      <c r="Q80" s="139">
        <f t="shared" si="14"/>
        <v>0</v>
      </c>
      <c r="R80" s="309"/>
      <c r="S80" s="310"/>
      <c r="T80" s="297"/>
      <c r="U80" s="311"/>
      <c r="V80" s="309">
        <f t="shared" si="12"/>
        <v>100</v>
      </c>
      <c r="W80" s="309"/>
      <c r="X80" s="309"/>
      <c r="Y80" s="298"/>
      <c r="Z80" s="301"/>
      <c r="AA80" s="301"/>
    </row>
    <row r="81" spans="1:27">
      <c r="A81" s="302">
        <v>65</v>
      </c>
      <c r="B81" s="316" t="s">
        <v>404</v>
      </c>
      <c r="C81" s="139">
        <f t="shared" si="9"/>
        <v>2946.2662999999998</v>
      </c>
      <c r="D81" s="304"/>
      <c r="E81" s="305">
        <v>2946.2662999999998</v>
      </c>
      <c r="F81" s="296"/>
      <c r="G81" s="296"/>
      <c r="H81" s="300">
        <f t="shared" si="13"/>
        <v>0</v>
      </c>
      <c r="I81" s="300"/>
      <c r="J81" s="306"/>
      <c r="K81" s="300">
        <f t="shared" si="11"/>
        <v>2946.2662999999998</v>
      </c>
      <c r="L81" s="312"/>
      <c r="M81" s="308">
        <v>2946.2662999999998</v>
      </c>
      <c r="N81" s="309"/>
      <c r="O81" s="309"/>
      <c r="P81" s="309"/>
      <c r="Q81" s="139">
        <f t="shared" si="14"/>
        <v>0</v>
      </c>
      <c r="R81" s="309"/>
      <c r="S81" s="310"/>
      <c r="T81" s="297"/>
      <c r="U81" s="311"/>
      <c r="V81" s="309">
        <f t="shared" si="12"/>
        <v>100</v>
      </c>
      <c r="W81" s="309"/>
      <c r="X81" s="309"/>
      <c r="Y81" s="298"/>
      <c r="Z81" s="301"/>
      <c r="AA81" s="301"/>
    </row>
    <row r="82" spans="1:27">
      <c r="A82" s="302">
        <v>66</v>
      </c>
      <c r="B82" s="316" t="s">
        <v>405</v>
      </c>
      <c r="C82" s="139">
        <f t="shared" si="9"/>
        <v>1745.9651999999999</v>
      </c>
      <c r="D82" s="304"/>
      <c r="E82" s="305">
        <v>1745.9651999999999</v>
      </c>
      <c r="F82" s="296"/>
      <c r="G82" s="296"/>
      <c r="H82" s="300">
        <f t="shared" si="13"/>
        <v>0</v>
      </c>
      <c r="I82" s="300"/>
      <c r="J82" s="306"/>
      <c r="K82" s="300">
        <f t="shared" si="11"/>
        <v>1745.9651999999999</v>
      </c>
      <c r="L82" s="312"/>
      <c r="M82" s="308">
        <v>1745.9651999999999</v>
      </c>
      <c r="N82" s="309"/>
      <c r="O82" s="309"/>
      <c r="P82" s="309"/>
      <c r="Q82" s="139">
        <f t="shared" si="14"/>
        <v>0</v>
      </c>
      <c r="R82" s="309"/>
      <c r="S82" s="310"/>
      <c r="T82" s="297"/>
      <c r="U82" s="311"/>
      <c r="V82" s="309">
        <f t="shared" si="12"/>
        <v>100</v>
      </c>
      <c r="W82" s="309"/>
      <c r="X82" s="309"/>
      <c r="Y82" s="298"/>
      <c r="Z82" s="301"/>
      <c r="AA82" s="301"/>
    </row>
    <row r="83" spans="1:27">
      <c r="A83" s="302">
        <v>67</v>
      </c>
      <c r="B83" s="316" t="s">
        <v>406</v>
      </c>
      <c r="C83" s="139">
        <f t="shared" si="9"/>
        <v>4115.6328999999996</v>
      </c>
      <c r="D83" s="304"/>
      <c r="E83" s="305">
        <v>4115.6328999999996</v>
      </c>
      <c r="F83" s="296"/>
      <c r="G83" s="296"/>
      <c r="H83" s="300">
        <f t="shared" si="13"/>
        <v>0</v>
      </c>
      <c r="I83" s="300"/>
      <c r="J83" s="306"/>
      <c r="K83" s="300">
        <f t="shared" si="11"/>
        <v>4115.6328999999996</v>
      </c>
      <c r="L83" s="312"/>
      <c r="M83" s="308">
        <v>4115.6328999999996</v>
      </c>
      <c r="N83" s="309"/>
      <c r="O83" s="309"/>
      <c r="P83" s="309"/>
      <c r="Q83" s="139">
        <f t="shared" si="14"/>
        <v>0</v>
      </c>
      <c r="R83" s="309"/>
      <c r="S83" s="310"/>
      <c r="T83" s="297"/>
      <c r="U83" s="311"/>
      <c r="V83" s="309">
        <f t="shared" si="12"/>
        <v>99.999999999999986</v>
      </c>
      <c r="W83" s="309"/>
      <c r="X83" s="309"/>
      <c r="Y83" s="298"/>
      <c r="Z83" s="301"/>
      <c r="AA83" s="301"/>
    </row>
    <row r="84" spans="1:27">
      <c r="A84" s="302">
        <v>68</v>
      </c>
      <c r="B84" s="316" t="s">
        <v>407</v>
      </c>
      <c r="C84" s="139">
        <f t="shared" si="9"/>
        <v>2620.3690999999999</v>
      </c>
      <c r="D84" s="304"/>
      <c r="E84" s="305">
        <v>2620.3690999999999</v>
      </c>
      <c r="F84" s="296"/>
      <c r="G84" s="296"/>
      <c r="H84" s="300">
        <f t="shared" si="13"/>
        <v>0</v>
      </c>
      <c r="I84" s="300"/>
      <c r="J84" s="306"/>
      <c r="K84" s="300">
        <f t="shared" si="11"/>
        <v>2620.3690999999999</v>
      </c>
      <c r="L84" s="312"/>
      <c r="M84" s="308">
        <v>2620.3690999999999</v>
      </c>
      <c r="N84" s="309"/>
      <c r="O84" s="309"/>
      <c r="P84" s="309"/>
      <c r="Q84" s="139">
        <f t="shared" si="14"/>
        <v>0</v>
      </c>
      <c r="R84" s="309"/>
      <c r="S84" s="310"/>
      <c r="T84" s="297"/>
      <c r="U84" s="311"/>
      <c r="V84" s="309">
        <f t="shared" si="12"/>
        <v>100</v>
      </c>
      <c r="W84" s="309"/>
      <c r="X84" s="309"/>
      <c r="Y84" s="298"/>
      <c r="Z84" s="301"/>
      <c r="AA84" s="301"/>
    </row>
    <row r="85" spans="1:27">
      <c r="A85" s="302">
        <v>69</v>
      </c>
      <c r="B85" s="316" t="s">
        <v>408</v>
      </c>
      <c r="C85" s="139">
        <f t="shared" si="9"/>
        <v>2773.5353999999998</v>
      </c>
      <c r="D85" s="304"/>
      <c r="E85" s="305">
        <v>2773.5353999999998</v>
      </c>
      <c r="F85" s="296"/>
      <c r="G85" s="296"/>
      <c r="H85" s="300">
        <f t="shared" si="13"/>
        <v>0</v>
      </c>
      <c r="I85" s="300"/>
      <c r="J85" s="306"/>
      <c r="K85" s="300">
        <f t="shared" si="11"/>
        <v>2773.3804</v>
      </c>
      <c r="L85" s="312"/>
      <c r="M85" s="308">
        <v>2773.3804</v>
      </c>
      <c r="N85" s="309"/>
      <c r="O85" s="309"/>
      <c r="P85" s="309"/>
      <c r="Q85" s="139">
        <f t="shared" si="14"/>
        <v>0</v>
      </c>
      <c r="R85" s="309"/>
      <c r="S85" s="310"/>
      <c r="T85" s="297"/>
      <c r="U85" s="311"/>
      <c r="V85" s="309">
        <f t="shared" si="12"/>
        <v>99.994411464876208</v>
      </c>
      <c r="W85" s="309"/>
      <c r="X85" s="309"/>
      <c r="Y85" s="298"/>
      <c r="Z85" s="301"/>
      <c r="AA85" s="301"/>
    </row>
    <row r="86" spans="1:27">
      <c r="A86" s="302">
        <v>70</v>
      </c>
      <c r="B86" s="316" t="s">
        <v>409</v>
      </c>
      <c r="C86" s="139">
        <f t="shared" si="9"/>
        <v>1972.3773999999999</v>
      </c>
      <c r="D86" s="304"/>
      <c r="E86" s="305">
        <v>1972.3773999999999</v>
      </c>
      <c r="F86" s="296"/>
      <c r="G86" s="296"/>
      <c r="H86" s="300">
        <f t="shared" si="13"/>
        <v>0</v>
      </c>
      <c r="I86" s="300"/>
      <c r="J86" s="306"/>
      <c r="K86" s="300">
        <f t="shared" si="11"/>
        <v>1972.3773999999999</v>
      </c>
      <c r="L86" s="312"/>
      <c r="M86" s="308">
        <v>1972.3773999999999</v>
      </c>
      <c r="N86" s="309"/>
      <c r="O86" s="309"/>
      <c r="P86" s="309"/>
      <c r="Q86" s="139">
        <f t="shared" si="14"/>
        <v>0</v>
      </c>
      <c r="R86" s="309"/>
      <c r="S86" s="310"/>
      <c r="T86" s="297"/>
      <c r="U86" s="311"/>
      <c r="V86" s="309">
        <f t="shared" si="12"/>
        <v>100</v>
      </c>
      <c r="W86" s="309"/>
      <c r="X86" s="309"/>
      <c r="Y86" s="298"/>
      <c r="Z86" s="301"/>
      <c r="AA86" s="301"/>
    </row>
    <row r="87" spans="1:27">
      <c r="A87" s="302">
        <v>71</v>
      </c>
      <c r="B87" s="316" t="s">
        <v>410</v>
      </c>
      <c r="C87" s="139">
        <f t="shared" si="9"/>
        <v>3530.2662999999998</v>
      </c>
      <c r="D87" s="304"/>
      <c r="E87" s="305">
        <v>3530.2662999999998</v>
      </c>
      <c r="F87" s="296"/>
      <c r="G87" s="296"/>
      <c r="H87" s="300">
        <f t="shared" si="13"/>
        <v>0</v>
      </c>
      <c r="I87" s="300"/>
      <c r="J87" s="306"/>
      <c r="K87" s="300">
        <f t="shared" si="11"/>
        <v>3530.2662999999998</v>
      </c>
      <c r="L87" s="312"/>
      <c r="M87" s="308">
        <v>3530.2662999999998</v>
      </c>
      <c r="N87" s="309"/>
      <c r="O87" s="309"/>
      <c r="P87" s="309"/>
      <c r="Q87" s="139">
        <f t="shared" si="14"/>
        <v>0</v>
      </c>
      <c r="R87" s="309"/>
      <c r="S87" s="310"/>
      <c r="T87" s="297"/>
      <c r="U87" s="311"/>
      <c r="V87" s="309">
        <f t="shared" si="12"/>
        <v>100</v>
      </c>
      <c r="W87" s="309"/>
      <c r="X87" s="309"/>
      <c r="Y87" s="298"/>
      <c r="Z87" s="301"/>
      <c r="AA87" s="301"/>
    </row>
    <row r="88" spans="1:27">
      <c r="A88" s="302">
        <v>72</v>
      </c>
      <c r="B88" s="316" t="s">
        <v>411</v>
      </c>
      <c r="C88" s="139">
        <f t="shared" si="9"/>
        <v>3259.1307000000002</v>
      </c>
      <c r="D88" s="304"/>
      <c r="E88" s="305">
        <v>3259.1307000000002</v>
      </c>
      <c r="F88" s="296"/>
      <c r="G88" s="296"/>
      <c r="H88" s="300">
        <f t="shared" si="13"/>
        <v>0</v>
      </c>
      <c r="I88" s="300"/>
      <c r="J88" s="306"/>
      <c r="K88" s="300">
        <f t="shared" si="11"/>
        <v>3259.1307000000002</v>
      </c>
      <c r="L88" s="312"/>
      <c r="M88" s="308">
        <v>3259.1307000000002</v>
      </c>
      <c r="N88" s="309"/>
      <c r="O88" s="309"/>
      <c r="P88" s="309"/>
      <c r="Q88" s="139">
        <f t="shared" si="14"/>
        <v>0</v>
      </c>
      <c r="R88" s="309"/>
      <c r="S88" s="310"/>
      <c r="T88" s="297"/>
      <c r="U88" s="311"/>
      <c r="V88" s="309">
        <f t="shared" si="12"/>
        <v>100</v>
      </c>
      <c r="W88" s="309"/>
      <c r="X88" s="309"/>
      <c r="Y88" s="298"/>
      <c r="Z88" s="301"/>
      <c r="AA88" s="301"/>
    </row>
    <row r="89" spans="1:27">
      <c r="A89" s="302">
        <v>73</v>
      </c>
      <c r="B89" s="316" t="s">
        <v>412</v>
      </c>
      <c r="C89" s="139">
        <f t="shared" si="9"/>
        <v>3878.7129</v>
      </c>
      <c r="D89" s="304"/>
      <c r="E89" s="305">
        <v>3878.7129</v>
      </c>
      <c r="F89" s="296"/>
      <c r="G89" s="296"/>
      <c r="H89" s="300">
        <f t="shared" si="13"/>
        <v>0</v>
      </c>
      <c r="I89" s="300"/>
      <c r="J89" s="313"/>
      <c r="K89" s="300">
        <f t="shared" si="11"/>
        <v>3878.7129</v>
      </c>
      <c r="L89" s="312"/>
      <c r="M89" s="308">
        <v>3878.7129</v>
      </c>
      <c r="N89" s="309"/>
      <c r="O89" s="309"/>
      <c r="P89" s="309"/>
      <c r="Q89" s="139">
        <f t="shared" si="14"/>
        <v>0</v>
      </c>
      <c r="R89" s="309"/>
      <c r="S89" s="310"/>
      <c r="T89" s="297"/>
      <c r="U89" s="311"/>
      <c r="V89" s="309">
        <f t="shared" si="12"/>
        <v>100</v>
      </c>
      <c r="W89" s="309"/>
      <c r="X89" s="309"/>
      <c r="Y89" s="298"/>
      <c r="Z89" s="301"/>
      <c r="AA89" s="301"/>
    </row>
    <row r="90" spans="1:27">
      <c r="A90" s="302">
        <v>74</v>
      </c>
      <c r="B90" s="303" t="s">
        <v>413</v>
      </c>
      <c r="C90" s="139">
        <f t="shared" si="9"/>
        <v>3962.3184999999999</v>
      </c>
      <c r="D90" s="304"/>
      <c r="E90" s="305">
        <v>3962.3184999999999</v>
      </c>
      <c r="F90" s="296"/>
      <c r="G90" s="296"/>
      <c r="H90" s="300">
        <f t="shared" si="13"/>
        <v>0</v>
      </c>
      <c r="I90" s="300"/>
      <c r="J90" s="313"/>
      <c r="K90" s="300">
        <f t="shared" si="11"/>
        <v>3962.1385</v>
      </c>
      <c r="L90" s="312"/>
      <c r="M90" s="308">
        <v>3962.1385</v>
      </c>
      <c r="N90" s="309"/>
      <c r="O90" s="309"/>
      <c r="P90" s="309"/>
      <c r="Q90" s="139">
        <f t="shared" si="14"/>
        <v>0</v>
      </c>
      <c r="R90" s="309"/>
      <c r="S90" s="310"/>
      <c r="T90" s="297"/>
      <c r="U90" s="311"/>
      <c r="V90" s="309">
        <f t="shared" si="12"/>
        <v>99.995457205169146</v>
      </c>
      <c r="W90" s="309"/>
      <c r="X90" s="309"/>
      <c r="Y90" s="298"/>
      <c r="Z90" s="301"/>
      <c r="AA90" s="301"/>
    </row>
    <row r="91" spans="1:27">
      <c r="A91" s="302">
        <v>75</v>
      </c>
      <c r="B91" s="303" t="s">
        <v>414</v>
      </c>
      <c r="C91" s="139">
        <f t="shared" si="9"/>
        <v>4224.7515000000003</v>
      </c>
      <c r="D91" s="304"/>
      <c r="E91" s="305">
        <v>4224.7515000000003</v>
      </c>
      <c r="F91" s="296"/>
      <c r="G91" s="296"/>
      <c r="H91" s="300">
        <f t="shared" si="13"/>
        <v>0</v>
      </c>
      <c r="I91" s="300"/>
      <c r="J91" s="306"/>
      <c r="K91" s="300">
        <f t="shared" si="11"/>
        <v>4224.5715</v>
      </c>
      <c r="L91" s="312"/>
      <c r="M91" s="308">
        <v>4224.5715</v>
      </c>
      <c r="N91" s="309"/>
      <c r="O91" s="309"/>
      <c r="P91" s="309"/>
      <c r="Q91" s="139">
        <f t="shared" si="14"/>
        <v>0</v>
      </c>
      <c r="R91" s="309"/>
      <c r="S91" s="310"/>
      <c r="T91" s="297"/>
      <c r="U91" s="311"/>
      <c r="V91" s="309">
        <f t="shared" si="12"/>
        <v>99.995739394376216</v>
      </c>
      <c r="W91" s="309"/>
      <c r="X91" s="309"/>
      <c r="Y91" s="298"/>
      <c r="Z91" s="301"/>
      <c r="AA91" s="301"/>
    </row>
    <row r="92" spans="1:27">
      <c r="A92" s="302">
        <v>76</v>
      </c>
      <c r="B92" s="303" t="s">
        <v>415</v>
      </c>
      <c r="C92" s="139">
        <f t="shared" si="9"/>
        <v>5884.4512999999997</v>
      </c>
      <c r="D92" s="304"/>
      <c r="E92" s="305">
        <v>5884.4512999999997</v>
      </c>
      <c r="F92" s="296"/>
      <c r="G92" s="296"/>
      <c r="H92" s="300">
        <f t="shared" si="13"/>
        <v>0</v>
      </c>
      <c r="I92" s="300"/>
      <c r="J92" s="306"/>
      <c r="K92" s="300">
        <f t="shared" si="11"/>
        <v>5884.0312999999996</v>
      </c>
      <c r="L92" s="307"/>
      <c r="M92" s="308">
        <v>5884.0312999999996</v>
      </c>
      <c r="N92" s="309"/>
      <c r="O92" s="309"/>
      <c r="P92" s="309"/>
      <c r="Q92" s="139">
        <f t="shared" si="14"/>
        <v>0</v>
      </c>
      <c r="R92" s="309"/>
      <c r="S92" s="310"/>
      <c r="T92" s="297"/>
      <c r="U92" s="311"/>
      <c r="V92" s="309">
        <f t="shared" si="12"/>
        <v>99.992862546079692</v>
      </c>
      <c r="W92" s="309"/>
      <c r="X92" s="309"/>
      <c r="Y92" s="298"/>
      <c r="Z92" s="301"/>
      <c r="AA92" s="301"/>
    </row>
    <row r="93" spans="1:27">
      <c r="A93" s="302">
        <v>77</v>
      </c>
      <c r="B93" s="303" t="s">
        <v>416</v>
      </c>
      <c r="C93" s="139">
        <f t="shared" si="9"/>
        <v>5839.6041999999998</v>
      </c>
      <c r="D93" s="304"/>
      <c r="E93" s="305">
        <v>5839.6041999999998</v>
      </c>
      <c r="F93" s="296"/>
      <c r="G93" s="296"/>
      <c r="H93" s="300">
        <f t="shared" si="13"/>
        <v>0</v>
      </c>
      <c r="I93" s="300"/>
      <c r="J93" s="306"/>
      <c r="K93" s="300">
        <f t="shared" si="11"/>
        <v>5839.1842000000006</v>
      </c>
      <c r="L93" s="307"/>
      <c r="M93" s="308">
        <v>5839.1842000000006</v>
      </c>
      <c r="N93" s="309"/>
      <c r="O93" s="309"/>
      <c r="P93" s="309"/>
      <c r="Q93" s="139">
        <f t="shared" si="14"/>
        <v>0</v>
      </c>
      <c r="R93" s="309"/>
      <c r="S93" s="310"/>
      <c r="T93" s="297"/>
      <c r="U93" s="311"/>
      <c r="V93" s="309">
        <f t="shared" si="12"/>
        <v>99.992807731729513</v>
      </c>
      <c r="W93" s="309"/>
      <c r="X93" s="309"/>
      <c r="Y93" s="298"/>
      <c r="Z93" s="301"/>
      <c r="AA93" s="301"/>
    </row>
    <row r="94" spans="1:27">
      <c r="A94" s="302">
        <v>78</v>
      </c>
      <c r="B94" s="303" t="s">
        <v>444</v>
      </c>
      <c r="C94" s="139">
        <f t="shared" si="9"/>
        <v>4881.0892000000003</v>
      </c>
      <c r="D94" s="304"/>
      <c r="E94" s="305">
        <v>4881.0892000000003</v>
      </c>
      <c r="F94" s="296"/>
      <c r="G94" s="296"/>
      <c r="H94" s="300">
        <f t="shared" si="13"/>
        <v>0</v>
      </c>
      <c r="I94" s="300"/>
      <c r="J94" s="306"/>
      <c r="K94" s="300">
        <f t="shared" si="11"/>
        <v>4880.0572000000002</v>
      </c>
      <c r="L94" s="307"/>
      <c r="M94" s="308">
        <v>4880.0572000000002</v>
      </c>
      <c r="N94" s="309"/>
      <c r="O94" s="309"/>
      <c r="P94" s="309"/>
      <c r="Q94" s="139">
        <f t="shared" si="14"/>
        <v>0</v>
      </c>
      <c r="R94" s="309"/>
      <c r="S94" s="310"/>
      <c r="T94" s="297"/>
      <c r="U94" s="311"/>
      <c r="V94" s="309">
        <f t="shared" si="12"/>
        <v>99.978857178024938</v>
      </c>
      <c r="W94" s="309"/>
      <c r="X94" s="309"/>
      <c r="Y94" s="298"/>
      <c r="Z94" s="301"/>
      <c r="AA94" s="301"/>
    </row>
    <row r="95" spans="1:27">
      <c r="A95" s="302">
        <v>79</v>
      </c>
      <c r="B95" s="303" t="s">
        <v>417</v>
      </c>
      <c r="C95" s="139">
        <f t="shared" si="9"/>
        <v>5298.5672999999997</v>
      </c>
      <c r="D95" s="304"/>
      <c r="E95" s="305">
        <v>5298.5672999999997</v>
      </c>
      <c r="F95" s="296"/>
      <c r="G95" s="296"/>
      <c r="H95" s="300">
        <f t="shared" si="13"/>
        <v>0</v>
      </c>
      <c r="I95" s="300"/>
      <c r="J95" s="306"/>
      <c r="K95" s="300">
        <f t="shared" si="11"/>
        <v>5298.2073</v>
      </c>
      <c r="L95" s="307"/>
      <c r="M95" s="308">
        <v>5298.2073</v>
      </c>
      <c r="N95" s="309"/>
      <c r="O95" s="309"/>
      <c r="P95" s="309"/>
      <c r="Q95" s="139">
        <f t="shared" si="14"/>
        <v>0</v>
      </c>
      <c r="R95" s="309"/>
      <c r="S95" s="310"/>
      <c r="T95" s="297"/>
      <c r="U95" s="311"/>
      <c r="V95" s="309">
        <f t="shared" si="12"/>
        <v>99.993205710532365</v>
      </c>
      <c r="W95" s="309"/>
      <c r="X95" s="309"/>
      <c r="Y95" s="298"/>
      <c r="Z95" s="301"/>
      <c r="AA95" s="301"/>
    </row>
    <row r="96" spans="1:27">
      <c r="A96" s="302">
        <v>80</v>
      </c>
      <c r="B96" s="303" t="s">
        <v>418</v>
      </c>
      <c r="C96" s="139">
        <f t="shared" si="9"/>
        <v>6813.7307000000001</v>
      </c>
      <c r="D96" s="304"/>
      <c r="E96" s="305">
        <v>6813.7307000000001</v>
      </c>
      <c r="F96" s="296"/>
      <c r="G96" s="296"/>
      <c r="H96" s="300">
        <f t="shared" si="13"/>
        <v>0</v>
      </c>
      <c r="I96" s="300"/>
      <c r="J96" s="306"/>
      <c r="K96" s="300">
        <f t="shared" si="11"/>
        <v>6813.3107</v>
      </c>
      <c r="L96" s="307"/>
      <c r="M96" s="308">
        <v>6813.3107</v>
      </c>
      <c r="N96" s="309"/>
      <c r="O96" s="309"/>
      <c r="P96" s="309"/>
      <c r="Q96" s="139">
        <f t="shared" si="14"/>
        <v>0</v>
      </c>
      <c r="R96" s="309"/>
      <c r="S96" s="310"/>
      <c r="T96" s="297"/>
      <c r="U96" s="311"/>
      <c r="V96" s="309">
        <f t="shared" si="12"/>
        <v>99.993835975936051</v>
      </c>
      <c r="W96" s="309"/>
      <c r="X96" s="309"/>
      <c r="Y96" s="298"/>
      <c r="Z96" s="301"/>
      <c r="AA96" s="301"/>
    </row>
    <row r="97" spans="1:27">
      <c r="A97" s="302">
        <v>81</v>
      </c>
      <c r="B97" s="303" t="s">
        <v>419</v>
      </c>
      <c r="C97" s="139">
        <f t="shared" si="9"/>
        <v>3502.4357</v>
      </c>
      <c r="D97" s="304"/>
      <c r="E97" s="305">
        <v>3502.4357</v>
      </c>
      <c r="F97" s="296"/>
      <c r="G97" s="296"/>
      <c r="H97" s="300">
        <f t="shared" si="13"/>
        <v>0</v>
      </c>
      <c r="I97" s="300"/>
      <c r="J97" s="306"/>
      <c r="K97" s="300">
        <f t="shared" si="11"/>
        <v>3502.3157000000001</v>
      </c>
      <c r="L97" s="307"/>
      <c r="M97" s="308">
        <v>3502.3157000000001</v>
      </c>
      <c r="N97" s="309"/>
      <c r="O97" s="309"/>
      <c r="P97" s="309"/>
      <c r="Q97" s="139">
        <f t="shared" si="14"/>
        <v>0</v>
      </c>
      <c r="R97" s="309"/>
      <c r="S97" s="310"/>
      <c r="T97" s="297"/>
      <c r="U97" s="311"/>
      <c r="V97" s="309">
        <f t="shared" si="12"/>
        <v>99.996573812903975</v>
      </c>
      <c r="W97" s="309"/>
      <c r="X97" s="309"/>
      <c r="Y97" s="298"/>
      <c r="Z97" s="301"/>
      <c r="AA97" s="301"/>
    </row>
    <row r="98" spans="1:27">
      <c r="A98" s="302">
        <v>82</v>
      </c>
      <c r="B98" s="303" t="s">
        <v>420</v>
      </c>
      <c r="C98" s="139">
        <f t="shared" si="9"/>
        <v>4509.1697000000004</v>
      </c>
      <c r="D98" s="304"/>
      <c r="E98" s="305">
        <v>4509.1697000000004</v>
      </c>
      <c r="F98" s="296"/>
      <c r="G98" s="296"/>
      <c r="H98" s="300">
        <f t="shared" si="13"/>
        <v>0</v>
      </c>
      <c r="I98" s="300"/>
      <c r="J98" s="306"/>
      <c r="K98" s="300">
        <f t="shared" si="11"/>
        <v>4508.4497000000001</v>
      </c>
      <c r="L98" s="307"/>
      <c r="M98" s="308">
        <v>4508.4497000000001</v>
      </c>
      <c r="N98" s="309"/>
      <c r="O98" s="309"/>
      <c r="P98" s="309"/>
      <c r="Q98" s="139">
        <f t="shared" si="14"/>
        <v>0</v>
      </c>
      <c r="R98" s="309"/>
      <c r="S98" s="310"/>
      <c r="T98" s="297"/>
      <c r="U98" s="311"/>
      <c r="V98" s="309">
        <f t="shared" si="12"/>
        <v>99.984032537076615</v>
      </c>
      <c r="W98" s="309"/>
      <c r="X98" s="309"/>
      <c r="Y98" s="298"/>
      <c r="Z98" s="301"/>
      <c r="AA98" s="301"/>
    </row>
    <row r="99" spans="1:27" ht="24">
      <c r="A99" s="302">
        <v>83</v>
      </c>
      <c r="B99" s="303" t="s">
        <v>421</v>
      </c>
      <c r="C99" s="139">
        <f t="shared" si="9"/>
        <v>5284.7150999999994</v>
      </c>
      <c r="D99" s="304"/>
      <c r="E99" s="305">
        <v>5284.7150999999994</v>
      </c>
      <c r="F99" s="296"/>
      <c r="G99" s="296"/>
      <c r="H99" s="300">
        <f t="shared" si="13"/>
        <v>0</v>
      </c>
      <c r="I99" s="300"/>
      <c r="J99" s="306"/>
      <c r="K99" s="300">
        <f t="shared" si="11"/>
        <v>5284.0232400000004</v>
      </c>
      <c r="L99" s="307"/>
      <c r="M99" s="308">
        <v>5284.0232400000004</v>
      </c>
      <c r="N99" s="309"/>
      <c r="O99" s="309"/>
      <c r="P99" s="309"/>
      <c r="Q99" s="139">
        <f t="shared" si="14"/>
        <v>0</v>
      </c>
      <c r="R99" s="309"/>
      <c r="S99" s="310"/>
      <c r="T99" s="297"/>
      <c r="U99" s="311"/>
      <c r="V99" s="309">
        <f t="shared" si="12"/>
        <v>99.986908281962087</v>
      </c>
      <c r="W99" s="309"/>
      <c r="X99" s="309"/>
      <c r="Y99" s="298"/>
      <c r="Z99" s="301"/>
      <c r="AA99" s="301"/>
    </row>
    <row r="100" spans="1:27">
      <c r="A100" s="302">
        <v>84</v>
      </c>
      <c r="B100" s="303" t="s">
        <v>422</v>
      </c>
      <c r="C100" s="139">
        <f t="shared" si="9"/>
        <v>6399.0514999999996</v>
      </c>
      <c r="D100" s="304"/>
      <c r="E100" s="305">
        <v>6399.0514999999996</v>
      </c>
      <c r="F100" s="296"/>
      <c r="G100" s="296"/>
      <c r="H100" s="300">
        <f t="shared" si="13"/>
        <v>0</v>
      </c>
      <c r="I100" s="300"/>
      <c r="J100" s="306"/>
      <c r="K100" s="300">
        <f t="shared" si="11"/>
        <v>6398.9215000000004</v>
      </c>
      <c r="L100" s="307"/>
      <c r="M100" s="308">
        <v>6398.9215000000004</v>
      </c>
      <c r="N100" s="309"/>
      <c r="O100" s="309"/>
      <c r="P100" s="309"/>
      <c r="Q100" s="139">
        <f t="shared" si="14"/>
        <v>0</v>
      </c>
      <c r="R100" s="309"/>
      <c r="S100" s="310"/>
      <c r="T100" s="297"/>
      <c r="U100" s="311"/>
      <c r="V100" s="309">
        <f t="shared" si="12"/>
        <v>99.997968448917788</v>
      </c>
      <c r="W100" s="309"/>
      <c r="X100" s="309"/>
      <c r="Y100" s="298"/>
      <c r="Z100" s="301"/>
      <c r="AA100" s="301"/>
    </row>
    <row r="101" spans="1:27">
      <c r="A101" s="302">
        <v>85</v>
      </c>
      <c r="B101" s="303" t="s">
        <v>423</v>
      </c>
      <c r="C101" s="139">
        <f t="shared" si="9"/>
        <v>4919.3332</v>
      </c>
      <c r="D101" s="304"/>
      <c r="E101" s="305">
        <v>4919.3332</v>
      </c>
      <c r="F101" s="296"/>
      <c r="G101" s="296"/>
      <c r="H101" s="300">
        <f t="shared" si="13"/>
        <v>0</v>
      </c>
      <c r="I101" s="300"/>
      <c r="J101" s="306"/>
      <c r="K101" s="300">
        <f t="shared" si="11"/>
        <v>4919.3332</v>
      </c>
      <c r="L101" s="307"/>
      <c r="M101" s="308">
        <v>4919.3332</v>
      </c>
      <c r="N101" s="309"/>
      <c r="O101" s="309"/>
      <c r="P101" s="309"/>
      <c r="Q101" s="139">
        <f t="shared" si="14"/>
        <v>0</v>
      </c>
      <c r="R101" s="309"/>
      <c r="S101" s="310"/>
      <c r="T101" s="297"/>
      <c r="U101" s="311"/>
      <c r="V101" s="309">
        <f t="shared" si="12"/>
        <v>100</v>
      </c>
      <c r="W101" s="309"/>
      <c r="X101" s="309"/>
      <c r="Y101" s="298"/>
      <c r="Z101" s="301"/>
      <c r="AA101" s="301"/>
    </row>
    <row r="102" spans="1:27" ht="24">
      <c r="A102" s="302">
        <v>86</v>
      </c>
      <c r="B102" s="303" t="s">
        <v>424</v>
      </c>
      <c r="C102" s="139">
        <f t="shared" si="9"/>
        <v>4332.3539000000001</v>
      </c>
      <c r="D102" s="304"/>
      <c r="E102" s="305">
        <v>4332.3539000000001</v>
      </c>
      <c r="F102" s="296"/>
      <c r="G102" s="296"/>
      <c r="H102" s="300">
        <f t="shared" si="13"/>
        <v>0</v>
      </c>
      <c r="I102" s="300"/>
      <c r="J102" s="306"/>
      <c r="K102" s="300">
        <f t="shared" si="11"/>
        <v>4332.3539000000001</v>
      </c>
      <c r="L102" s="307"/>
      <c r="M102" s="308">
        <v>4332.3539000000001</v>
      </c>
      <c r="N102" s="309"/>
      <c r="O102" s="309"/>
      <c r="P102" s="309"/>
      <c r="Q102" s="139">
        <f t="shared" si="14"/>
        <v>0</v>
      </c>
      <c r="R102" s="309"/>
      <c r="S102" s="310"/>
      <c r="T102" s="297"/>
      <c r="U102" s="311"/>
      <c r="V102" s="309">
        <f t="shared" si="12"/>
        <v>99.999999999999986</v>
      </c>
      <c r="W102" s="309"/>
      <c r="X102" s="309"/>
      <c r="Y102" s="298"/>
      <c r="Z102" s="301"/>
      <c r="AA102" s="301"/>
    </row>
    <row r="103" spans="1:27" ht="24">
      <c r="A103" s="302">
        <v>87</v>
      </c>
      <c r="B103" s="303" t="s">
        <v>425</v>
      </c>
      <c r="C103" s="139">
        <f t="shared" si="9"/>
        <v>2640.8723</v>
      </c>
      <c r="D103" s="304"/>
      <c r="E103" s="305">
        <v>2640.8723</v>
      </c>
      <c r="F103" s="296"/>
      <c r="G103" s="296"/>
      <c r="H103" s="300">
        <f t="shared" si="13"/>
        <v>0</v>
      </c>
      <c r="I103" s="300"/>
      <c r="J103" s="306"/>
      <c r="K103" s="300">
        <f t="shared" si="11"/>
        <v>2603.1322999999998</v>
      </c>
      <c r="L103" s="307"/>
      <c r="M103" s="308">
        <v>2603.1322999999998</v>
      </c>
      <c r="N103" s="309"/>
      <c r="O103" s="309"/>
      <c r="P103" s="309"/>
      <c r="Q103" s="139">
        <f t="shared" si="14"/>
        <v>0</v>
      </c>
      <c r="R103" s="309"/>
      <c r="S103" s="310"/>
      <c r="T103" s="297"/>
      <c r="U103" s="311"/>
      <c r="V103" s="309">
        <f t="shared" si="12"/>
        <v>98.570926735079155</v>
      </c>
      <c r="W103" s="309"/>
      <c r="X103" s="309"/>
      <c r="Y103" s="298"/>
      <c r="Z103" s="301"/>
      <c r="AA103" s="301"/>
    </row>
    <row r="104" spans="1:27">
      <c r="A104" s="302">
        <v>88</v>
      </c>
      <c r="B104" s="303" t="s">
        <v>426</v>
      </c>
      <c r="C104" s="139">
        <f t="shared" si="9"/>
        <v>4060.7253999999998</v>
      </c>
      <c r="D104" s="304"/>
      <c r="E104" s="305">
        <v>4060.7253999999998</v>
      </c>
      <c r="F104" s="296"/>
      <c r="G104" s="296"/>
      <c r="H104" s="300">
        <f t="shared" si="13"/>
        <v>0</v>
      </c>
      <c r="I104" s="300"/>
      <c r="J104" s="306"/>
      <c r="K104" s="300">
        <f t="shared" si="11"/>
        <v>4060.7253999999998</v>
      </c>
      <c r="L104" s="307"/>
      <c r="M104" s="308">
        <v>4060.7253999999998</v>
      </c>
      <c r="N104" s="309"/>
      <c r="O104" s="309"/>
      <c r="P104" s="309"/>
      <c r="Q104" s="139">
        <f t="shared" si="14"/>
        <v>0</v>
      </c>
      <c r="R104" s="309"/>
      <c r="S104" s="310"/>
      <c r="T104" s="297"/>
      <c r="U104" s="311"/>
      <c r="V104" s="309">
        <f t="shared" si="12"/>
        <v>100</v>
      </c>
      <c r="W104" s="309"/>
      <c r="X104" s="309"/>
      <c r="Y104" s="298"/>
      <c r="Z104" s="301"/>
      <c r="AA104" s="301"/>
    </row>
    <row r="105" spans="1:27">
      <c r="A105" s="302">
        <v>89</v>
      </c>
      <c r="B105" s="303" t="s">
        <v>427</v>
      </c>
      <c r="C105" s="139">
        <f t="shared" si="9"/>
        <v>4072.9769000000001</v>
      </c>
      <c r="D105" s="304"/>
      <c r="E105" s="305">
        <v>4072.9769000000001</v>
      </c>
      <c r="F105" s="296"/>
      <c r="G105" s="296"/>
      <c r="H105" s="300">
        <f t="shared" si="13"/>
        <v>0</v>
      </c>
      <c r="I105" s="300"/>
      <c r="J105" s="306"/>
      <c r="K105" s="300">
        <f t="shared" si="11"/>
        <v>4072.9168999999997</v>
      </c>
      <c r="L105" s="307"/>
      <c r="M105" s="308">
        <v>4072.9168999999997</v>
      </c>
      <c r="N105" s="309"/>
      <c r="O105" s="309"/>
      <c r="P105" s="309"/>
      <c r="Q105" s="139">
        <f t="shared" si="14"/>
        <v>0</v>
      </c>
      <c r="R105" s="309"/>
      <c r="S105" s="310"/>
      <c r="T105" s="297"/>
      <c r="U105" s="311"/>
      <c r="V105" s="309">
        <f t="shared" si="12"/>
        <v>99.998526876005585</v>
      </c>
      <c r="W105" s="309"/>
      <c r="X105" s="309"/>
      <c r="Y105" s="298"/>
      <c r="Z105" s="301"/>
      <c r="AA105" s="301"/>
    </row>
    <row r="106" spans="1:27">
      <c r="A106" s="302">
        <v>90</v>
      </c>
      <c r="B106" s="303" t="s">
        <v>428</v>
      </c>
      <c r="C106" s="139">
        <f t="shared" si="9"/>
        <v>3504.4005000000002</v>
      </c>
      <c r="D106" s="304"/>
      <c r="E106" s="305">
        <v>3504.4005000000002</v>
      </c>
      <c r="F106" s="296"/>
      <c r="G106" s="296"/>
      <c r="H106" s="300">
        <f t="shared" si="13"/>
        <v>0</v>
      </c>
      <c r="I106" s="300"/>
      <c r="J106" s="306"/>
      <c r="K106" s="300">
        <f t="shared" si="11"/>
        <v>3504.0405000000001</v>
      </c>
      <c r="L106" s="307"/>
      <c r="M106" s="308">
        <v>3504.0405000000001</v>
      </c>
      <c r="N106" s="309"/>
      <c r="O106" s="309"/>
      <c r="P106" s="309"/>
      <c r="Q106" s="139">
        <f t="shared" si="14"/>
        <v>0</v>
      </c>
      <c r="R106" s="309"/>
      <c r="S106" s="310"/>
      <c r="T106" s="297"/>
      <c r="U106" s="311"/>
      <c r="V106" s="309">
        <f t="shared" si="12"/>
        <v>99.989727201557017</v>
      </c>
      <c r="W106" s="309"/>
      <c r="X106" s="309"/>
      <c r="Y106" s="298"/>
      <c r="Z106" s="301"/>
      <c r="AA106" s="301"/>
    </row>
    <row r="107" spans="1:27">
      <c r="A107" s="302">
        <v>91</v>
      </c>
      <c r="B107" s="303" t="s">
        <v>429</v>
      </c>
      <c r="C107" s="139">
        <f t="shared" si="9"/>
        <v>7807.7592000000004</v>
      </c>
      <c r="D107" s="304"/>
      <c r="E107" s="305">
        <v>7807.7592000000004</v>
      </c>
      <c r="F107" s="296"/>
      <c r="G107" s="296"/>
      <c r="H107" s="300">
        <f t="shared" si="13"/>
        <v>0</v>
      </c>
      <c r="I107" s="300"/>
      <c r="J107" s="306"/>
      <c r="K107" s="300">
        <f t="shared" si="11"/>
        <v>7807.2492000000002</v>
      </c>
      <c r="L107" s="307"/>
      <c r="M107" s="308">
        <v>7807.2492000000002</v>
      </c>
      <c r="N107" s="309"/>
      <c r="O107" s="309"/>
      <c r="P107" s="309"/>
      <c r="Q107" s="139">
        <f t="shared" si="14"/>
        <v>0</v>
      </c>
      <c r="R107" s="309"/>
      <c r="S107" s="310"/>
      <c r="T107" s="297"/>
      <c r="U107" s="311"/>
      <c r="V107" s="309">
        <f t="shared" si="12"/>
        <v>99.993468036258079</v>
      </c>
      <c r="W107" s="309"/>
      <c r="X107" s="309"/>
      <c r="Y107" s="298"/>
      <c r="Z107" s="301"/>
      <c r="AA107" s="301"/>
    </row>
    <row r="108" spans="1:27">
      <c r="A108" s="302">
        <v>92</v>
      </c>
      <c r="B108" s="303" t="s">
        <v>430</v>
      </c>
      <c r="C108" s="139">
        <f t="shared" ref="C108:C115" si="15">SUM(D108:H108)</f>
        <v>3358.7542999999996</v>
      </c>
      <c r="D108" s="304"/>
      <c r="E108" s="305">
        <v>3358.7542999999996</v>
      </c>
      <c r="F108" s="296"/>
      <c r="G108" s="296"/>
      <c r="H108" s="300">
        <f t="shared" si="13"/>
        <v>0</v>
      </c>
      <c r="I108" s="300"/>
      <c r="J108" s="306"/>
      <c r="K108" s="300">
        <f t="shared" si="11"/>
        <v>3358.4542999999999</v>
      </c>
      <c r="L108" s="307"/>
      <c r="M108" s="308">
        <v>3358.4542999999999</v>
      </c>
      <c r="N108" s="309"/>
      <c r="O108" s="309"/>
      <c r="P108" s="309"/>
      <c r="Q108" s="139">
        <f t="shared" si="14"/>
        <v>0</v>
      </c>
      <c r="R108" s="309"/>
      <c r="S108" s="310"/>
      <c r="T108" s="297"/>
      <c r="U108" s="311"/>
      <c r="V108" s="309">
        <f t="shared" si="12"/>
        <v>99.991068117129032</v>
      </c>
      <c r="W108" s="309"/>
      <c r="X108" s="309"/>
      <c r="Y108" s="298"/>
      <c r="Z108" s="301"/>
      <c r="AA108" s="301"/>
    </row>
    <row r="109" spans="1:27">
      <c r="A109" s="302">
        <v>93</v>
      </c>
      <c r="B109" s="303" t="s">
        <v>431</v>
      </c>
      <c r="C109" s="139">
        <f t="shared" si="15"/>
        <v>4491.2120999999997</v>
      </c>
      <c r="D109" s="304"/>
      <c r="E109" s="305">
        <v>4491.2120999999997</v>
      </c>
      <c r="F109" s="296"/>
      <c r="G109" s="296"/>
      <c r="H109" s="300">
        <f t="shared" si="13"/>
        <v>0</v>
      </c>
      <c r="I109" s="300"/>
      <c r="J109" s="306"/>
      <c r="K109" s="300">
        <f t="shared" ref="K109:K115" si="16">M109</f>
        <v>4488.4520999999995</v>
      </c>
      <c r="L109" s="315"/>
      <c r="M109" s="308">
        <v>4488.4520999999995</v>
      </c>
      <c r="N109" s="309"/>
      <c r="O109" s="309"/>
      <c r="P109" s="309"/>
      <c r="Q109" s="139">
        <f t="shared" si="14"/>
        <v>0</v>
      </c>
      <c r="R109" s="309"/>
      <c r="S109" s="310"/>
      <c r="T109" s="297"/>
      <c r="U109" s="311"/>
      <c r="V109" s="309">
        <f t="shared" ref="V109:V115" si="17">K109/C109%</f>
        <v>99.93854665648054</v>
      </c>
      <c r="W109" s="309"/>
      <c r="X109" s="309"/>
      <c r="Y109" s="298"/>
      <c r="Z109" s="301"/>
      <c r="AA109" s="301"/>
    </row>
    <row r="110" spans="1:27">
      <c r="A110" s="302">
        <v>94</v>
      </c>
      <c r="B110" s="303" t="s">
        <v>432</v>
      </c>
      <c r="C110" s="139">
        <f t="shared" si="15"/>
        <v>4214.2377000000006</v>
      </c>
      <c r="D110" s="304"/>
      <c r="E110" s="305">
        <v>4214.2377000000006</v>
      </c>
      <c r="F110" s="296"/>
      <c r="G110" s="296"/>
      <c r="H110" s="300">
        <f t="shared" si="13"/>
        <v>0</v>
      </c>
      <c r="I110" s="300"/>
      <c r="J110" s="306"/>
      <c r="K110" s="300">
        <f t="shared" si="16"/>
        <v>4213.8777</v>
      </c>
      <c r="L110" s="312"/>
      <c r="M110" s="308">
        <v>4213.8777</v>
      </c>
      <c r="N110" s="309"/>
      <c r="O110" s="309"/>
      <c r="P110" s="309"/>
      <c r="Q110" s="139">
        <f t="shared" si="14"/>
        <v>0</v>
      </c>
      <c r="R110" s="309"/>
      <c r="S110" s="310"/>
      <c r="T110" s="297"/>
      <c r="U110" s="311"/>
      <c r="V110" s="309">
        <f t="shared" si="17"/>
        <v>99.991457529792385</v>
      </c>
      <c r="W110" s="309"/>
      <c r="X110" s="309"/>
      <c r="Y110" s="298"/>
      <c r="Z110" s="301"/>
      <c r="AA110" s="301"/>
    </row>
    <row r="111" spans="1:27">
      <c r="A111" s="302">
        <v>95</v>
      </c>
      <c r="B111" s="303" t="s">
        <v>433</v>
      </c>
      <c r="C111" s="139">
        <f t="shared" si="15"/>
        <v>3101.8604999999998</v>
      </c>
      <c r="D111" s="304"/>
      <c r="E111" s="305">
        <v>3101.8604999999998</v>
      </c>
      <c r="F111" s="296"/>
      <c r="G111" s="296"/>
      <c r="H111" s="300">
        <f t="shared" si="13"/>
        <v>0</v>
      </c>
      <c r="I111" s="300"/>
      <c r="J111" s="306"/>
      <c r="K111" s="300">
        <f t="shared" si="16"/>
        <v>3101.4405000000002</v>
      </c>
      <c r="L111" s="312"/>
      <c r="M111" s="308">
        <v>3101.4405000000002</v>
      </c>
      <c r="N111" s="309"/>
      <c r="O111" s="309"/>
      <c r="P111" s="309"/>
      <c r="Q111" s="139">
        <f t="shared" si="14"/>
        <v>0</v>
      </c>
      <c r="R111" s="309"/>
      <c r="S111" s="310"/>
      <c r="T111" s="297"/>
      <c r="U111" s="311"/>
      <c r="V111" s="309">
        <f t="shared" si="17"/>
        <v>99.9864597392436</v>
      </c>
      <c r="W111" s="309"/>
      <c r="X111" s="309"/>
      <c r="Y111" s="298"/>
      <c r="Z111" s="301"/>
      <c r="AA111" s="301"/>
    </row>
    <row r="112" spans="1:27">
      <c r="A112" s="302">
        <v>96</v>
      </c>
      <c r="B112" s="303" t="s">
        <v>434</v>
      </c>
      <c r="C112" s="139">
        <f t="shared" si="15"/>
        <v>3808.0897999999997</v>
      </c>
      <c r="D112" s="304"/>
      <c r="E112" s="305">
        <v>3808.0897999999997</v>
      </c>
      <c r="F112" s="296"/>
      <c r="G112" s="296"/>
      <c r="H112" s="300">
        <f t="shared" si="13"/>
        <v>0</v>
      </c>
      <c r="I112" s="300"/>
      <c r="J112" s="306"/>
      <c r="K112" s="300">
        <f t="shared" si="16"/>
        <v>3808.0897999999997</v>
      </c>
      <c r="L112" s="307"/>
      <c r="M112" s="308">
        <v>3808.0897999999997</v>
      </c>
      <c r="N112" s="309"/>
      <c r="O112" s="309"/>
      <c r="P112" s="309"/>
      <c r="Q112" s="139">
        <f t="shared" si="14"/>
        <v>0</v>
      </c>
      <c r="R112" s="309"/>
      <c r="S112" s="310"/>
      <c r="T112" s="297"/>
      <c r="U112" s="311"/>
      <c r="V112" s="309">
        <f t="shared" si="17"/>
        <v>100</v>
      </c>
      <c r="W112" s="309"/>
      <c r="X112" s="309"/>
      <c r="Y112" s="298"/>
      <c r="Z112" s="301"/>
      <c r="AA112" s="301"/>
    </row>
    <row r="113" spans="1:28">
      <c r="A113" s="302">
        <v>97</v>
      </c>
      <c r="B113" s="303" t="s">
        <v>435</v>
      </c>
      <c r="C113" s="139">
        <f t="shared" si="15"/>
        <v>4837.9929000000002</v>
      </c>
      <c r="D113" s="304"/>
      <c r="E113" s="305">
        <v>4837.9929000000002</v>
      </c>
      <c r="F113" s="296"/>
      <c r="G113" s="296"/>
      <c r="H113" s="300">
        <f t="shared" si="13"/>
        <v>0</v>
      </c>
      <c r="I113" s="300"/>
      <c r="J113" s="306"/>
      <c r="K113" s="300">
        <f t="shared" si="16"/>
        <v>4837.8129000000008</v>
      </c>
      <c r="L113" s="313"/>
      <c r="M113" s="308">
        <v>4837.8129000000008</v>
      </c>
      <c r="N113" s="309"/>
      <c r="O113" s="309"/>
      <c r="P113" s="309"/>
      <c r="Q113" s="139">
        <f t="shared" si="14"/>
        <v>0</v>
      </c>
      <c r="R113" s="309"/>
      <c r="S113" s="310"/>
      <c r="T113" s="297"/>
      <c r="U113" s="311"/>
      <c r="V113" s="309">
        <f t="shared" si="17"/>
        <v>99.99627944885988</v>
      </c>
      <c r="W113" s="309"/>
      <c r="X113" s="309"/>
      <c r="Y113" s="298"/>
      <c r="Z113" s="301"/>
      <c r="AA113" s="301"/>
    </row>
    <row r="114" spans="1:28">
      <c r="A114" s="302">
        <v>98</v>
      </c>
      <c r="B114" s="303" t="s">
        <v>436</v>
      </c>
      <c r="C114" s="139">
        <f t="shared" si="15"/>
        <v>4756.0727999999999</v>
      </c>
      <c r="D114" s="304"/>
      <c r="E114" s="305">
        <v>4756.0727999999999</v>
      </c>
      <c r="F114" s="296"/>
      <c r="G114" s="296"/>
      <c r="H114" s="300">
        <f t="shared" si="13"/>
        <v>0</v>
      </c>
      <c r="I114" s="300"/>
      <c r="J114" s="306"/>
      <c r="K114" s="300">
        <f t="shared" si="16"/>
        <v>4755.5927999999994</v>
      </c>
      <c r="L114" s="307"/>
      <c r="M114" s="308">
        <v>4755.5927999999994</v>
      </c>
      <c r="N114" s="309"/>
      <c r="O114" s="309"/>
      <c r="P114" s="309"/>
      <c r="Q114" s="139">
        <f t="shared" si="14"/>
        <v>0</v>
      </c>
      <c r="R114" s="309"/>
      <c r="S114" s="310"/>
      <c r="T114" s="297"/>
      <c r="U114" s="311"/>
      <c r="V114" s="309">
        <f t="shared" si="17"/>
        <v>99.989907639765306</v>
      </c>
      <c r="W114" s="309"/>
      <c r="X114" s="309"/>
      <c r="Y114" s="298"/>
      <c r="Z114" s="301"/>
      <c r="AA114" s="301"/>
    </row>
    <row r="115" spans="1:28">
      <c r="A115" s="302">
        <v>99</v>
      </c>
      <c r="B115" s="303" t="s">
        <v>437</v>
      </c>
      <c r="C115" s="139">
        <f t="shared" si="15"/>
        <v>6469.6286</v>
      </c>
      <c r="D115" s="304"/>
      <c r="E115" s="305">
        <v>6469.6286</v>
      </c>
      <c r="F115" s="296"/>
      <c r="G115" s="296"/>
      <c r="H115" s="300">
        <f t="shared" si="13"/>
        <v>0</v>
      </c>
      <c r="I115" s="300"/>
      <c r="J115" s="306"/>
      <c r="K115" s="300">
        <f t="shared" si="16"/>
        <v>6468.7285999999995</v>
      </c>
      <c r="L115" s="313"/>
      <c r="M115" s="308">
        <v>6468.7285999999995</v>
      </c>
      <c r="N115" s="309"/>
      <c r="O115" s="309"/>
      <c r="P115" s="309"/>
      <c r="Q115" s="139">
        <f t="shared" si="14"/>
        <v>0</v>
      </c>
      <c r="R115" s="309"/>
      <c r="S115" s="310"/>
      <c r="T115" s="297"/>
      <c r="U115" s="311"/>
      <c r="V115" s="309">
        <f t="shared" si="17"/>
        <v>99.986088845965583</v>
      </c>
      <c r="W115" s="309"/>
      <c r="X115" s="309"/>
      <c r="Y115" s="298"/>
      <c r="Z115" s="301"/>
      <c r="AA115" s="301"/>
    </row>
    <row r="116" spans="1:28">
      <c r="A116" s="302"/>
      <c r="B116" s="303"/>
      <c r="C116" s="139"/>
      <c r="D116" s="304"/>
      <c r="E116" s="305"/>
      <c r="F116" s="296"/>
      <c r="G116" s="296"/>
      <c r="H116" s="300"/>
      <c r="I116" s="300"/>
      <c r="J116" s="306"/>
      <c r="K116" s="300"/>
      <c r="L116" s="313"/>
      <c r="M116" s="317"/>
      <c r="N116" s="309"/>
      <c r="O116" s="309"/>
      <c r="P116" s="309"/>
      <c r="Q116" s="309"/>
      <c r="R116" s="309"/>
      <c r="S116" s="310"/>
      <c r="T116" s="297"/>
      <c r="U116" s="311"/>
      <c r="V116" s="309"/>
      <c r="W116" s="309"/>
      <c r="X116" s="309"/>
      <c r="Y116" s="298"/>
      <c r="Z116" s="301"/>
      <c r="AA116" s="301"/>
    </row>
    <row r="117" spans="1:28">
      <c r="A117" s="302">
        <v>100</v>
      </c>
      <c r="B117" s="318" t="s">
        <v>438</v>
      </c>
      <c r="C117" s="319">
        <f>SUM(C118:C119)</f>
        <v>43620.106</v>
      </c>
      <c r="D117" s="319">
        <f t="shared" ref="D117:U117" si="18">SUM(D118:D119)</f>
        <v>0</v>
      </c>
      <c r="E117" s="319">
        <f t="shared" si="18"/>
        <v>43620.106</v>
      </c>
      <c r="F117" s="319">
        <f t="shared" si="18"/>
        <v>0</v>
      </c>
      <c r="G117" s="319">
        <f t="shared" si="18"/>
        <v>0</v>
      </c>
      <c r="H117" s="319">
        <f t="shared" si="18"/>
        <v>0</v>
      </c>
      <c r="I117" s="319">
        <f t="shared" si="18"/>
        <v>0</v>
      </c>
      <c r="J117" s="319">
        <f t="shared" si="18"/>
        <v>0</v>
      </c>
      <c r="K117" s="319">
        <f t="shared" si="18"/>
        <v>43620.106</v>
      </c>
      <c r="L117" s="319">
        <f t="shared" si="18"/>
        <v>0</v>
      </c>
      <c r="M117" s="319">
        <f t="shared" si="18"/>
        <v>43620.106</v>
      </c>
      <c r="N117" s="319">
        <f t="shared" si="18"/>
        <v>0</v>
      </c>
      <c r="O117" s="319">
        <f t="shared" si="18"/>
        <v>0</v>
      </c>
      <c r="P117" s="319">
        <f t="shared" si="18"/>
        <v>0</v>
      </c>
      <c r="Q117" s="319">
        <f t="shared" si="18"/>
        <v>140</v>
      </c>
      <c r="R117" s="319">
        <f t="shared" si="18"/>
        <v>0</v>
      </c>
      <c r="S117" s="319">
        <f t="shared" si="18"/>
        <v>140</v>
      </c>
      <c r="T117" s="319">
        <f t="shared" si="18"/>
        <v>0</v>
      </c>
      <c r="U117" s="319">
        <f t="shared" si="18"/>
        <v>0</v>
      </c>
      <c r="V117" s="309">
        <f t="shared" ref="V117:V129" si="19">K117/C117%</f>
        <v>100</v>
      </c>
      <c r="W117" s="309"/>
      <c r="X117" s="309"/>
      <c r="Y117" s="301"/>
      <c r="Z117" s="301"/>
      <c r="AA117" s="301"/>
    </row>
    <row r="118" spans="1:28">
      <c r="A118" s="320" t="s">
        <v>439</v>
      </c>
      <c r="B118" s="318" t="s">
        <v>440</v>
      </c>
      <c r="C118" s="309">
        <f t="shared" ref="C118:C119" si="20">SUM(D118:H118)</f>
        <v>13835.753000000001</v>
      </c>
      <c r="D118" s="311"/>
      <c r="E118" s="309">
        <v>13835.753000000001</v>
      </c>
      <c r="F118" s="297"/>
      <c r="G118" s="297"/>
      <c r="H118" s="309">
        <f t="shared" si="13"/>
        <v>0</v>
      </c>
      <c r="I118" s="309"/>
      <c r="J118" s="310"/>
      <c r="K118" s="309">
        <f t="shared" ref="K118" si="21">SUM(L118:P118)</f>
        <v>13835.753000000001</v>
      </c>
      <c r="L118" s="309"/>
      <c r="M118" s="309">
        <f>E118</f>
        <v>13835.753000000001</v>
      </c>
      <c r="N118" s="309"/>
      <c r="O118" s="309"/>
      <c r="P118" s="309"/>
      <c r="Q118" s="309">
        <f>R118+S118</f>
        <v>0</v>
      </c>
      <c r="R118" s="309"/>
      <c r="S118" s="310"/>
      <c r="T118" s="297"/>
      <c r="U118" s="311"/>
      <c r="V118" s="309">
        <f t="shared" si="19"/>
        <v>100</v>
      </c>
      <c r="W118" s="309"/>
      <c r="X118" s="309"/>
      <c r="Y118" s="298"/>
      <c r="Z118" s="301"/>
      <c r="AA118" s="301"/>
    </row>
    <row r="119" spans="1:28">
      <c r="A119" s="320" t="s">
        <v>441</v>
      </c>
      <c r="B119" s="318" t="s">
        <v>442</v>
      </c>
      <c r="C119" s="309">
        <f t="shared" si="20"/>
        <v>29784.352999999999</v>
      </c>
      <c r="D119" s="311"/>
      <c r="E119" s="305">
        <v>29784.352999999999</v>
      </c>
      <c r="F119" s="297"/>
      <c r="G119" s="297"/>
      <c r="H119" s="309">
        <f t="shared" si="13"/>
        <v>0</v>
      </c>
      <c r="I119" s="309"/>
      <c r="J119" s="310"/>
      <c r="K119" s="309">
        <f>SUM(L119:P119)</f>
        <v>29784.352999999999</v>
      </c>
      <c r="L119" s="309"/>
      <c r="M119" s="305">
        <f>29784.353</f>
        <v>29784.352999999999</v>
      </c>
      <c r="N119" s="309"/>
      <c r="O119" s="309"/>
      <c r="P119" s="309"/>
      <c r="Q119" s="309">
        <f>R119+S119</f>
        <v>140</v>
      </c>
      <c r="R119" s="309"/>
      <c r="S119" s="310">
        <v>140</v>
      </c>
      <c r="T119" s="297"/>
      <c r="U119" s="311"/>
      <c r="V119" s="309">
        <f t="shared" si="19"/>
        <v>100</v>
      </c>
      <c r="W119" s="309"/>
      <c r="X119" s="309"/>
      <c r="Y119" s="298"/>
      <c r="Z119" s="301"/>
      <c r="AA119" s="301"/>
    </row>
    <row r="120" spans="1:28" s="299" customFormat="1">
      <c r="A120" s="294" t="s">
        <v>11</v>
      </c>
      <c r="B120" s="321" t="s">
        <v>297</v>
      </c>
      <c r="C120" s="297">
        <f>SUM(C121:C129)</f>
        <v>294366</v>
      </c>
      <c r="D120" s="297">
        <f t="shared" ref="D120:T120" si="22">SUM(D121:D129)</f>
        <v>294366</v>
      </c>
      <c r="E120" s="297">
        <f t="shared" si="22"/>
        <v>0</v>
      </c>
      <c r="F120" s="297">
        <f t="shared" si="22"/>
        <v>0</v>
      </c>
      <c r="G120" s="297">
        <f t="shared" si="22"/>
        <v>0</v>
      </c>
      <c r="H120" s="297">
        <f t="shared" si="22"/>
        <v>0</v>
      </c>
      <c r="I120" s="297">
        <f t="shared" si="22"/>
        <v>0</v>
      </c>
      <c r="J120" s="297">
        <f t="shared" si="22"/>
        <v>0</v>
      </c>
      <c r="K120" s="297">
        <f t="shared" si="22"/>
        <v>0</v>
      </c>
      <c r="L120" s="297">
        <f t="shared" si="22"/>
        <v>248885.01140000002</v>
      </c>
      <c r="M120" s="297">
        <f t="shared" si="22"/>
        <v>0</v>
      </c>
      <c r="N120" s="297">
        <f t="shared" si="22"/>
        <v>0</v>
      </c>
      <c r="O120" s="297">
        <f t="shared" si="22"/>
        <v>0</v>
      </c>
      <c r="P120" s="297">
        <f t="shared" si="22"/>
        <v>0</v>
      </c>
      <c r="Q120" s="297">
        <f t="shared" si="22"/>
        <v>0</v>
      </c>
      <c r="R120" s="297">
        <f t="shared" si="22"/>
        <v>0</v>
      </c>
      <c r="S120" s="297">
        <f t="shared" si="22"/>
        <v>0</v>
      </c>
      <c r="T120" s="297">
        <f t="shared" si="22"/>
        <v>0</v>
      </c>
      <c r="U120" s="322">
        <v>4</v>
      </c>
      <c r="V120" s="297">
        <f t="shared" si="19"/>
        <v>0</v>
      </c>
      <c r="W120" s="297"/>
      <c r="X120" s="297"/>
      <c r="Y120" s="298"/>
      <c r="Z120" s="298"/>
      <c r="AA120" s="298"/>
    </row>
    <row r="121" spans="1:28" s="299" customFormat="1">
      <c r="A121" s="332">
        <v>1</v>
      </c>
      <c r="B121" s="323" t="s">
        <v>336</v>
      </c>
      <c r="C121" s="309">
        <f>SUM(D121:H121)</f>
        <v>4455</v>
      </c>
      <c r="D121" s="311">
        <v>4455</v>
      </c>
      <c r="E121" s="309"/>
      <c r="F121" s="297"/>
      <c r="G121" s="297"/>
      <c r="H121" s="309">
        <f>I121+J121</f>
        <v>0</v>
      </c>
      <c r="I121" s="297"/>
      <c r="J121" s="297"/>
      <c r="K121" s="309"/>
      <c r="L121" s="311">
        <f>1300+1508.2+358.642</f>
        <v>3166.8419999999996</v>
      </c>
      <c r="M121" s="309"/>
      <c r="N121" s="297"/>
      <c r="O121" s="297"/>
      <c r="P121" s="297"/>
      <c r="Q121" s="297"/>
      <c r="R121" s="297"/>
      <c r="S121" s="297"/>
      <c r="T121" s="297"/>
      <c r="U121" s="311"/>
      <c r="V121" s="309">
        <f t="shared" si="19"/>
        <v>0</v>
      </c>
      <c r="W121" s="309"/>
      <c r="X121" s="309"/>
      <c r="Y121" s="298"/>
      <c r="Z121" s="298"/>
      <c r="AA121" s="298"/>
      <c r="AB121" s="298"/>
    </row>
    <row r="122" spans="1:28">
      <c r="A122" s="302">
        <v>2</v>
      </c>
      <c r="B122" s="323" t="s">
        <v>341</v>
      </c>
      <c r="C122" s="309">
        <f t="shared" ref="C122:C129" si="23">SUM(D122:H122)</f>
        <v>490</v>
      </c>
      <c r="D122" s="311">
        <v>490</v>
      </c>
      <c r="E122" s="309"/>
      <c r="F122" s="297"/>
      <c r="G122" s="297"/>
      <c r="H122" s="309">
        <f t="shared" ref="H122:H129" si="24">I122+J122</f>
        <v>0</v>
      </c>
      <c r="I122" s="309"/>
      <c r="J122" s="310"/>
      <c r="K122" s="309"/>
      <c r="L122" s="311">
        <f>482.465+7.535</f>
        <v>490</v>
      </c>
      <c r="M122" s="309"/>
      <c r="N122" s="309"/>
      <c r="O122" s="309"/>
      <c r="P122" s="309"/>
      <c r="Q122" s="309"/>
      <c r="R122" s="309"/>
      <c r="S122" s="310"/>
      <c r="T122" s="297"/>
      <c r="U122" s="311"/>
      <c r="V122" s="309">
        <f t="shared" si="19"/>
        <v>0</v>
      </c>
      <c r="W122" s="309"/>
      <c r="X122" s="309"/>
      <c r="Y122" s="298"/>
      <c r="Z122" s="301"/>
      <c r="AA122" s="301"/>
    </row>
    <row r="123" spans="1:28">
      <c r="A123" s="302">
        <v>3</v>
      </c>
      <c r="B123" s="324" t="s">
        <v>343</v>
      </c>
      <c r="C123" s="309">
        <f t="shared" si="23"/>
        <v>1080</v>
      </c>
      <c r="D123" s="311">
        <v>1080</v>
      </c>
      <c r="E123" s="309"/>
      <c r="F123" s="297"/>
      <c r="G123" s="297"/>
      <c r="H123" s="309">
        <f t="shared" si="24"/>
        <v>0</v>
      </c>
      <c r="I123" s="309"/>
      <c r="J123" s="310"/>
      <c r="K123" s="309"/>
      <c r="L123" s="311">
        <f>920.845+159.155</f>
        <v>1080</v>
      </c>
      <c r="M123" s="309"/>
      <c r="N123" s="309"/>
      <c r="O123" s="309"/>
      <c r="P123" s="309"/>
      <c r="Q123" s="309"/>
      <c r="R123" s="309"/>
      <c r="S123" s="310"/>
      <c r="T123" s="297"/>
      <c r="U123" s="311"/>
      <c r="V123" s="309">
        <f t="shared" si="19"/>
        <v>0</v>
      </c>
      <c r="W123" s="309"/>
      <c r="X123" s="309"/>
      <c r="Y123" s="298"/>
      <c r="Z123" s="301"/>
      <c r="AA123" s="301"/>
    </row>
    <row r="124" spans="1:28">
      <c r="A124" s="302">
        <v>4</v>
      </c>
      <c r="B124" s="323" t="s">
        <v>349</v>
      </c>
      <c r="C124" s="309">
        <f t="shared" si="23"/>
        <v>10191</v>
      </c>
      <c r="D124" s="311">
        <v>10191</v>
      </c>
      <c r="E124" s="309"/>
      <c r="F124" s="297"/>
      <c r="G124" s="297"/>
      <c r="H124" s="309">
        <f t="shared" si="24"/>
        <v>0</v>
      </c>
      <c r="I124" s="309"/>
      <c r="J124" s="310"/>
      <c r="K124" s="309"/>
      <c r="L124" s="311">
        <f>3449.513+864.5144</f>
        <v>4314.0273999999999</v>
      </c>
      <c r="M124" s="309"/>
      <c r="N124" s="309"/>
      <c r="O124" s="309"/>
      <c r="P124" s="309"/>
      <c r="Q124" s="309"/>
      <c r="R124" s="309"/>
      <c r="S124" s="310"/>
      <c r="T124" s="297"/>
      <c r="U124" s="311"/>
      <c r="V124" s="309">
        <f t="shared" si="19"/>
        <v>0</v>
      </c>
      <c r="W124" s="309"/>
      <c r="X124" s="309"/>
      <c r="Y124" s="298"/>
      <c r="Z124" s="301"/>
      <c r="AA124" s="301"/>
    </row>
    <row r="125" spans="1:28">
      <c r="A125" s="302">
        <v>5</v>
      </c>
      <c r="B125" s="323" t="s">
        <v>359</v>
      </c>
      <c r="C125" s="309">
        <f t="shared" si="23"/>
        <v>2227</v>
      </c>
      <c r="D125" s="311">
        <v>2227</v>
      </c>
      <c r="E125" s="309"/>
      <c r="F125" s="297"/>
      <c r="G125" s="297"/>
      <c r="H125" s="309">
        <f t="shared" si="24"/>
        <v>0</v>
      </c>
      <c r="I125" s="309"/>
      <c r="J125" s="325"/>
      <c r="K125" s="309"/>
      <c r="L125" s="326">
        <f>852.558+10.2+820.604+317.396+225.491</f>
        <v>2226.2490000000003</v>
      </c>
      <c r="M125" s="309"/>
      <c r="N125" s="309"/>
      <c r="O125" s="309"/>
      <c r="P125" s="309"/>
      <c r="Q125" s="309"/>
      <c r="R125" s="309"/>
      <c r="S125" s="310"/>
      <c r="T125" s="297"/>
      <c r="U125" s="311"/>
      <c r="V125" s="309">
        <f t="shared" si="19"/>
        <v>0</v>
      </c>
      <c r="W125" s="309"/>
      <c r="X125" s="309"/>
      <c r="Y125" s="298"/>
      <c r="Z125" s="301"/>
      <c r="AA125" s="301"/>
    </row>
    <row r="126" spans="1:28">
      <c r="A126" s="302">
        <v>6</v>
      </c>
      <c r="B126" s="324" t="s">
        <v>360</v>
      </c>
      <c r="C126" s="309">
        <f t="shared" si="23"/>
        <v>4703</v>
      </c>
      <c r="D126" s="311">
        <v>4703</v>
      </c>
      <c r="E126" s="309"/>
      <c r="F126" s="297"/>
      <c r="G126" s="297"/>
      <c r="H126" s="309">
        <f t="shared" si="24"/>
        <v>0</v>
      </c>
      <c r="I126" s="309"/>
      <c r="J126" s="325"/>
      <c r="K126" s="309"/>
      <c r="L126" s="311">
        <f>4127.297+451.32</f>
        <v>4578.6169999999993</v>
      </c>
      <c r="M126" s="309"/>
      <c r="N126" s="309"/>
      <c r="O126" s="309"/>
      <c r="P126" s="309"/>
      <c r="Q126" s="309"/>
      <c r="R126" s="309"/>
      <c r="S126" s="310"/>
      <c r="T126" s="297"/>
      <c r="U126" s="311"/>
      <c r="V126" s="309">
        <f t="shared" si="19"/>
        <v>0</v>
      </c>
      <c r="W126" s="309"/>
      <c r="X126" s="309"/>
      <c r="Y126" s="298"/>
      <c r="Z126" s="301"/>
      <c r="AA126" s="301"/>
    </row>
    <row r="127" spans="1:28">
      <c r="A127" s="302">
        <v>7</v>
      </c>
      <c r="B127" s="324" t="s">
        <v>361</v>
      </c>
      <c r="C127" s="309">
        <f t="shared" si="23"/>
        <v>401</v>
      </c>
      <c r="D127" s="311">
        <v>401</v>
      </c>
      <c r="E127" s="309"/>
      <c r="F127" s="297"/>
      <c r="G127" s="297"/>
      <c r="H127" s="309">
        <f t="shared" si="24"/>
        <v>0</v>
      </c>
      <c r="I127" s="309"/>
      <c r="J127" s="325"/>
      <c r="K127" s="309"/>
      <c r="L127" s="311">
        <v>401</v>
      </c>
      <c r="M127" s="309"/>
      <c r="N127" s="309"/>
      <c r="O127" s="309"/>
      <c r="P127" s="309"/>
      <c r="Q127" s="309"/>
      <c r="R127" s="309"/>
      <c r="S127" s="310"/>
      <c r="T127" s="297"/>
      <c r="U127" s="311"/>
      <c r="V127" s="309">
        <f t="shared" si="19"/>
        <v>0</v>
      </c>
      <c r="W127" s="309"/>
      <c r="X127" s="309"/>
      <c r="Y127" s="298"/>
      <c r="Z127" s="301"/>
      <c r="AA127" s="301"/>
    </row>
    <row r="128" spans="1:28">
      <c r="A128" s="302">
        <v>8</v>
      </c>
      <c r="B128" s="456" t="s">
        <v>365</v>
      </c>
      <c r="C128" s="309">
        <f t="shared" si="23"/>
        <v>56208</v>
      </c>
      <c r="D128" s="311">
        <f>43143+13065</f>
        <v>56208</v>
      </c>
      <c r="E128" s="309"/>
      <c r="F128" s="297"/>
      <c r="G128" s="297"/>
      <c r="H128" s="309">
        <f t="shared" si="24"/>
        <v>0</v>
      </c>
      <c r="I128" s="309"/>
      <c r="J128" s="310"/>
      <c r="K128" s="309"/>
      <c r="L128" s="326">
        <f>28552.68+13065</f>
        <v>41617.68</v>
      </c>
      <c r="M128" s="309"/>
      <c r="N128" s="309"/>
      <c r="O128" s="309"/>
      <c r="P128" s="309"/>
      <c r="Q128" s="309"/>
      <c r="R128" s="309"/>
      <c r="S128" s="310"/>
      <c r="T128" s="297"/>
      <c r="U128" s="311"/>
      <c r="V128" s="309">
        <f t="shared" si="19"/>
        <v>0</v>
      </c>
      <c r="W128" s="309"/>
      <c r="X128" s="309"/>
      <c r="Y128" s="298"/>
      <c r="Z128" s="301"/>
      <c r="AA128" s="301"/>
    </row>
    <row r="129" spans="1:32">
      <c r="A129" s="302">
        <v>9</v>
      </c>
      <c r="B129" s="456" t="s">
        <v>366</v>
      </c>
      <c r="C129" s="309">
        <f t="shared" si="23"/>
        <v>214611</v>
      </c>
      <c r="D129" s="311">
        <v>214611</v>
      </c>
      <c r="E129" s="309"/>
      <c r="F129" s="297"/>
      <c r="G129" s="297"/>
      <c r="H129" s="309">
        <f t="shared" si="24"/>
        <v>0</v>
      </c>
      <c r="I129" s="309"/>
      <c r="J129" s="310"/>
      <c r="K129" s="309"/>
      <c r="L129" s="311">
        <f>232628.276-L128</f>
        <v>191010.59600000002</v>
      </c>
      <c r="M129" s="309"/>
      <c r="N129" s="309"/>
      <c r="O129" s="309"/>
      <c r="P129" s="309"/>
      <c r="Q129" s="309"/>
      <c r="R129" s="309"/>
      <c r="S129" s="310"/>
      <c r="T129" s="297"/>
      <c r="U129" s="311"/>
      <c r="V129" s="309">
        <f t="shared" si="19"/>
        <v>0</v>
      </c>
      <c r="W129" s="309"/>
      <c r="X129" s="309"/>
      <c r="Y129" s="457">
        <v>190713.48478299999</v>
      </c>
      <c r="Z129" s="301"/>
      <c r="AA129" s="301"/>
    </row>
    <row r="130" spans="1:32" s="299" customFormat="1" ht="33" customHeight="1">
      <c r="A130" s="294" t="s">
        <v>13</v>
      </c>
      <c r="B130" s="295" t="s">
        <v>269</v>
      </c>
      <c r="C130" s="297">
        <f t="shared" ref="C130:C136" si="25">SUM(D130:H130)</f>
        <v>0</v>
      </c>
      <c r="D130" s="322"/>
      <c r="E130" s="297"/>
      <c r="F130" s="297"/>
      <c r="G130" s="297"/>
      <c r="H130" s="297">
        <f t="shared" ref="H130:H136" si="26">I130+J130</f>
        <v>0</v>
      </c>
      <c r="I130" s="297"/>
      <c r="J130" s="297"/>
      <c r="K130" s="297"/>
      <c r="L130" s="297"/>
      <c r="M130" s="297"/>
      <c r="N130" s="297"/>
      <c r="O130" s="327"/>
      <c r="P130" s="297"/>
      <c r="Q130" s="297"/>
      <c r="R130" s="297"/>
      <c r="S130" s="297"/>
      <c r="T130" s="297"/>
      <c r="U130" s="311"/>
      <c r="V130" s="309"/>
      <c r="W130" s="309"/>
      <c r="X130" s="309"/>
      <c r="Y130" s="298"/>
      <c r="Z130" s="457">
        <f>L129-Y129</f>
        <v>297.11121700002695</v>
      </c>
    </row>
    <row r="131" spans="1:32" s="299" customFormat="1" ht="24">
      <c r="A131" s="294" t="s">
        <v>16</v>
      </c>
      <c r="B131" s="295" t="s">
        <v>171</v>
      </c>
      <c r="C131" s="297">
        <f t="shared" si="25"/>
        <v>0</v>
      </c>
      <c r="D131" s="322"/>
      <c r="E131" s="297"/>
      <c r="F131" s="297"/>
      <c r="G131" s="297"/>
      <c r="H131" s="297">
        <f t="shared" si="26"/>
        <v>0</v>
      </c>
      <c r="I131" s="297"/>
      <c r="J131" s="297"/>
      <c r="K131" s="297"/>
      <c r="L131" s="297"/>
      <c r="M131" s="297"/>
      <c r="N131" s="297"/>
      <c r="O131" s="297"/>
      <c r="P131" s="297"/>
      <c r="Q131" s="297"/>
      <c r="R131" s="297"/>
      <c r="S131" s="297"/>
      <c r="T131" s="297"/>
      <c r="U131" s="311"/>
      <c r="V131" s="309"/>
      <c r="W131" s="309"/>
      <c r="X131" s="309"/>
      <c r="Y131" s="298"/>
    </row>
    <row r="132" spans="1:32" s="299" customFormat="1" ht="15.75" customHeight="1">
      <c r="A132" s="294" t="s">
        <v>17</v>
      </c>
      <c r="B132" s="295" t="s">
        <v>264</v>
      </c>
      <c r="C132" s="297">
        <f t="shared" si="25"/>
        <v>0</v>
      </c>
      <c r="D132" s="322"/>
      <c r="E132" s="297"/>
      <c r="F132" s="297"/>
      <c r="G132" s="297"/>
      <c r="H132" s="297">
        <f t="shared" si="26"/>
        <v>0</v>
      </c>
      <c r="I132" s="297"/>
      <c r="J132" s="297"/>
      <c r="K132" s="297"/>
      <c r="L132" s="297"/>
      <c r="M132" s="297"/>
      <c r="N132" s="297"/>
      <c r="O132" s="297"/>
      <c r="P132" s="297"/>
      <c r="Q132" s="297"/>
      <c r="R132" s="297"/>
      <c r="S132" s="297"/>
      <c r="T132" s="297"/>
      <c r="U132" s="311"/>
      <c r="V132" s="309"/>
      <c r="W132" s="309"/>
      <c r="X132" s="309"/>
      <c r="Y132" s="298"/>
    </row>
    <row r="133" spans="1:32" s="299" customFormat="1">
      <c r="A133" s="294" t="s">
        <v>18</v>
      </c>
      <c r="B133" s="295" t="s">
        <v>292</v>
      </c>
      <c r="C133" s="297">
        <f t="shared" si="25"/>
        <v>0</v>
      </c>
      <c r="D133" s="322"/>
      <c r="E133" s="297"/>
      <c r="F133" s="297"/>
      <c r="G133" s="297"/>
      <c r="H133" s="297">
        <f t="shared" si="26"/>
        <v>0</v>
      </c>
      <c r="I133" s="297"/>
      <c r="J133" s="297"/>
      <c r="K133" s="297"/>
      <c r="L133" s="297"/>
      <c r="M133" s="297"/>
      <c r="N133" s="297"/>
      <c r="O133" s="297"/>
      <c r="P133" s="297"/>
      <c r="Q133" s="297"/>
      <c r="R133" s="297"/>
      <c r="S133" s="297"/>
      <c r="T133" s="297"/>
      <c r="U133" s="311"/>
      <c r="V133" s="309"/>
      <c r="W133" s="309"/>
      <c r="X133" s="309"/>
      <c r="Y133" s="298"/>
    </row>
    <row r="134" spans="1:32" s="299" customFormat="1" ht="36">
      <c r="A134" s="294" t="s">
        <v>141</v>
      </c>
      <c r="B134" s="295" t="s">
        <v>172</v>
      </c>
      <c r="C134" s="297">
        <f t="shared" si="25"/>
        <v>0</v>
      </c>
      <c r="D134" s="322"/>
      <c r="E134" s="297"/>
      <c r="F134" s="297"/>
      <c r="G134" s="297"/>
      <c r="H134" s="297">
        <f t="shared" si="26"/>
        <v>0</v>
      </c>
      <c r="I134" s="297"/>
      <c r="J134" s="297"/>
      <c r="K134" s="297"/>
      <c r="L134" s="297"/>
      <c r="M134" s="297"/>
      <c r="N134" s="297"/>
      <c r="O134" s="297"/>
      <c r="P134" s="297"/>
      <c r="Q134" s="297"/>
      <c r="R134" s="297"/>
      <c r="S134" s="297"/>
      <c r="T134" s="297"/>
      <c r="U134" s="311"/>
      <c r="V134" s="309"/>
      <c r="W134" s="309"/>
      <c r="X134" s="309"/>
      <c r="Y134" s="298"/>
    </row>
    <row r="135" spans="1:32" s="299" customFormat="1" ht="24">
      <c r="A135" s="294" t="s">
        <v>205</v>
      </c>
      <c r="B135" s="295" t="s">
        <v>222</v>
      </c>
      <c r="C135" s="297">
        <f t="shared" si="25"/>
        <v>0</v>
      </c>
      <c r="D135" s="322"/>
      <c r="E135" s="297"/>
      <c r="F135" s="297"/>
      <c r="G135" s="297"/>
      <c r="H135" s="297">
        <f t="shared" si="26"/>
        <v>0</v>
      </c>
      <c r="I135" s="297"/>
      <c r="J135" s="297"/>
      <c r="K135" s="297"/>
      <c r="L135" s="297"/>
      <c r="M135" s="297"/>
      <c r="N135" s="297"/>
      <c r="O135" s="297"/>
      <c r="P135" s="297"/>
      <c r="Q135" s="297"/>
      <c r="R135" s="297"/>
      <c r="S135" s="297"/>
      <c r="T135" s="297">
        <f>'52'!D50</f>
        <v>65901.554999999993</v>
      </c>
      <c r="U135" s="311"/>
      <c r="V135" s="309"/>
      <c r="W135" s="309"/>
      <c r="X135" s="309"/>
      <c r="Y135" s="298"/>
    </row>
    <row r="136" spans="1:32" s="299" customFormat="1" ht="24">
      <c r="A136" s="294" t="s">
        <v>296</v>
      </c>
      <c r="B136" s="295" t="s">
        <v>142</v>
      </c>
      <c r="C136" s="297">
        <f t="shared" si="25"/>
        <v>0</v>
      </c>
      <c r="D136" s="322"/>
      <c r="E136" s="297"/>
      <c r="F136" s="297"/>
      <c r="G136" s="297"/>
      <c r="H136" s="297">
        <f t="shared" si="26"/>
        <v>0</v>
      </c>
      <c r="I136" s="297"/>
      <c r="J136" s="297"/>
      <c r="K136" s="297"/>
      <c r="L136" s="297"/>
      <c r="M136" s="297"/>
      <c r="N136" s="297"/>
      <c r="O136" s="297"/>
      <c r="P136" s="297"/>
      <c r="Q136" s="297"/>
      <c r="R136" s="297"/>
      <c r="S136" s="297"/>
      <c r="T136" s="297"/>
      <c r="U136" s="322">
        <f>'52'!E51</f>
        <v>198484.628</v>
      </c>
      <c r="V136" s="309"/>
      <c r="W136" s="309"/>
      <c r="X136" s="309"/>
      <c r="Y136" s="298"/>
    </row>
    <row r="137" spans="1:32" ht="13.5">
      <c r="A137" s="328"/>
      <c r="K137" s="272"/>
      <c r="M137" s="274"/>
    </row>
    <row r="138" spans="1:32">
      <c r="A138" s="341"/>
      <c r="B138" s="424" t="s">
        <v>452</v>
      </c>
      <c r="C138" s="425"/>
      <c r="D138" s="425"/>
      <c r="E138" s="425"/>
      <c r="F138" s="425"/>
      <c r="G138" s="425"/>
      <c r="H138" s="425"/>
      <c r="I138" s="425"/>
      <c r="J138" s="425"/>
      <c r="K138" s="425"/>
      <c r="M138" s="274"/>
    </row>
    <row r="139" spans="1:32" s="330" customFormat="1">
      <c r="A139" s="341"/>
      <c r="B139" s="270"/>
      <c r="C139" s="271"/>
      <c r="D139" s="272"/>
      <c r="E139" s="271"/>
      <c r="F139" s="271"/>
      <c r="G139" s="271"/>
      <c r="H139" s="271"/>
      <c r="I139" s="271"/>
      <c r="J139" s="329"/>
      <c r="K139" s="285"/>
      <c r="L139" s="271"/>
      <c r="M139" s="274"/>
      <c r="N139" s="271"/>
      <c r="O139" s="271"/>
      <c r="P139" s="271"/>
      <c r="Q139" s="271"/>
      <c r="R139" s="271"/>
      <c r="S139" s="271"/>
      <c r="T139" s="273"/>
      <c r="U139" s="271"/>
      <c r="V139" s="274"/>
      <c r="W139" s="274"/>
      <c r="X139" s="274"/>
      <c r="Y139" s="276"/>
      <c r="Z139" s="276"/>
      <c r="AA139" s="276"/>
      <c r="AB139" s="276"/>
      <c r="AC139" s="276"/>
      <c r="AD139" s="276"/>
      <c r="AE139" s="276"/>
      <c r="AF139" s="276"/>
    </row>
    <row r="140" spans="1:32">
      <c r="M140" s="274"/>
    </row>
    <row r="141" spans="1:32">
      <c r="M141" s="274"/>
    </row>
    <row r="142" spans="1:32">
      <c r="M142" s="274"/>
    </row>
    <row r="143" spans="1:32">
      <c r="M143" s="274"/>
    </row>
    <row r="144" spans="1:32">
      <c r="L144" s="285"/>
      <c r="M144" s="285"/>
    </row>
    <row r="145" spans="12:13">
      <c r="L145" s="285"/>
      <c r="M145" s="285"/>
    </row>
    <row r="146" spans="12:13">
      <c r="L146" s="285"/>
      <c r="M146" s="285"/>
    </row>
    <row r="147" spans="12:13">
      <c r="L147" s="285"/>
      <c r="M147" s="285"/>
    </row>
    <row r="148" spans="12:13">
      <c r="L148" s="285"/>
      <c r="M148" s="285"/>
    </row>
    <row r="149" spans="12:13">
      <c r="L149" s="285"/>
      <c r="M149" s="285"/>
    </row>
    <row r="150" spans="12:13">
      <c r="L150" s="285"/>
      <c r="M150" s="285"/>
    </row>
    <row r="151" spans="12:13">
      <c r="L151" s="285"/>
      <c r="M151" s="285"/>
    </row>
    <row r="152" spans="12:13">
      <c r="L152" s="285"/>
      <c r="M152" s="285"/>
    </row>
    <row r="153" spans="12:13">
      <c r="L153" s="285"/>
      <c r="M153" s="285"/>
    </row>
    <row r="154" spans="12:13">
      <c r="L154" s="285"/>
      <c r="M154" s="285"/>
    </row>
    <row r="155" spans="12:13">
      <c r="L155" s="285"/>
      <c r="M155" s="285"/>
    </row>
    <row r="156" spans="12:13">
      <c r="L156" s="285"/>
      <c r="M156" s="285"/>
    </row>
    <row r="157" spans="12:13">
      <c r="L157" s="285"/>
      <c r="M157" s="285"/>
    </row>
    <row r="158" spans="12:13">
      <c r="L158" s="285"/>
      <c r="M158" s="285"/>
    </row>
    <row r="159" spans="12:13">
      <c r="L159" s="285"/>
      <c r="M159" s="285"/>
    </row>
    <row r="160" spans="12:13">
      <c r="L160" s="285"/>
      <c r="M160" s="285"/>
    </row>
    <row r="161" spans="12:13">
      <c r="L161" s="285"/>
      <c r="M161" s="285"/>
    </row>
    <row r="162" spans="12:13">
      <c r="L162" s="285"/>
      <c r="M162" s="285"/>
    </row>
    <row r="163" spans="12:13">
      <c r="L163" s="285"/>
      <c r="M163" s="285"/>
    </row>
    <row r="164" spans="12:13">
      <c r="L164" s="285"/>
      <c r="M164" s="285"/>
    </row>
    <row r="165" spans="12:13">
      <c r="L165" s="285"/>
      <c r="M165" s="285"/>
    </row>
    <row r="166" spans="12:13">
      <c r="L166" s="285"/>
      <c r="M166" s="285"/>
    </row>
    <row r="167" spans="12:13">
      <c r="L167" s="285"/>
      <c r="M167" s="285"/>
    </row>
    <row r="168" spans="12:13">
      <c r="L168" s="285"/>
      <c r="M168" s="285"/>
    </row>
    <row r="169" spans="12:13">
      <c r="L169" s="285"/>
      <c r="M169" s="285"/>
    </row>
    <row r="170" spans="12:13">
      <c r="L170" s="285"/>
      <c r="M170" s="285"/>
    </row>
    <row r="171" spans="12:13">
      <c r="L171" s="285"/>
      <c r="M171" s="285"/>
    </row>
    <row r="172" spans="12:13">
      <c r="L172" s="285"/>
      <c r="M172" s="285"/>
    </row>
    <row r="173" spans="12:13">
      <c r="L173" s="285"/>
      <c r="M173" s="285"/>
    </row>
    <row r="174" spans="12:13">
      <c r="L174" s="285"/>
      <c r="M174" s="285"/>
    </row>
    <row r="175" spans="12:13">
      <c r="L175" s="285"/>
      <c r="M175" s="285"/>
    </row>
    <row r="176" spans="12:13">
      <c r="L176" s="285"/>
      <c r="M176" s="285"/>
    </row>
    <row r="177" spans="12:13">
      <c r="L177" s="285"/>
      <c r="M177" s="285"/>
    </row>
    <row r="178" spans="12:13">
      <c r="L178" s="285"/>
      <c r="M178" s="285"/>
    </row>
    <row r="179" spans="12:13">
      <c r="L179" s="285"/>
      <c r="M179" s="285"/>
    </row>
    <row r="180" spans="12:13">
      <c r="L180" s="285"/>
      <c r="M180" s="285"/>
    </row>
    <row r="181" spans="12:13">
      <c r="L181" s="285"/>
      <c r="M181" s="285"/>
    </row>
    <row r="182" spans="12:13">
      <c r="L182" s="285"/>
      <c r="M182" s="285"/>
    </row>
    <row r="183" spans="12:13">
      <c r="L183" s="285"/>
      <c r="M183" s="285"/>
    </row>
    <row r="184" spans="12:13">
      <c r="L184" s="285"/>
      <c r="M184" s="285"/>
    </row>
    <row r="185" spans="12:13">
      <c r="L185" s="285"/>
      <c r="M185" s="285"/>
    </row>
    <row r="186" spans="12:13">
      <c r="L186" s="285"/>
      <c r="M186" s="285"/>
    </row>
    <row r="187" spans="12:13">
      <c r="L187" s="285"/>
      <c r="M187" s="285"/>
    </row>
    <row r="188" spans="12:13">
      <c r="L188" s="285"/>
      <c r="M188" s="285"/>
    </row>
    <row r="189" spans="12:13">
      <c r="L189" s="285"/>
      <c r="M189" s="285"/>
    </row>
    <row r="190" spans="12:13">
      <c r="L190" s="285"/>
      <c r="M190" s="285"/>
    </row>
    <row r="191" spans="12:13">
      <c r="L191" s="285"/>
      <c r="M191" s="285"/>
    </row>
    <row r="192" spans="12:13">
      <c r="L192" s="285"/>
      <c r="M192" s="285"/>
    </row>
    <row r="193" spans="12:13">
      <c r="L193" s="285"/>
      <c r="M193" s="285"/>
    </row>
    <row r="194" spans="12:13">
      <c r="L194" s="285"/>
      <c r="M194" s="285"/>
    </row>
    <row r="195" spans="12:13">
      <c r="L195" s="285"/>
      <c r="M195" s="285"/>
    </row>
    <row r="196" spans="12:13">
      <c r="L196" s="285"/>
      <c r="M196" s="285"/>
    </row>
    <row r="197" spans="12:13">
      <c r="L197" s="285"/>
      <c r="M197" s="285"/>
    </row>
    <row r="198" spans="12:13">
      <c r="L198" s="285"/>
      <c r="M198" s="285"/>
    </row>
    <row r="199" spans="12:13">
      <c r="L199" s="285"/>
      <c r="M199" s="285"/>
    </row>
    <row r="200" spans="12:13">
      <c r="L200" s="285"/>
      <c r="M200" s="285"/>
    </row>
    <row r="201" spans="12:13">
      <c r="L201" s="285"/>
      <c r="M201" s="285"/>
    </row>
    <row r="202" spans="12:13">
      <c r="L202" s="285"/>
      <c r="M202" s="285"/>
    </row>
    <row r="203" spans="12:13">
      <c r="L203" s="285"/>
      <c r="M203" s="285"/>
    </row>
    <row r="204" spans="12:13">
      <c r="L204" s="285"/>
      <c r="M204" s="285"/>
    </row>
    <row r="205" spans="12:13">
      <c r="L205" s="285"/>
      <c r="M205" s="285"/>
    </row>
    <row r="206" spans="12:13">
      <c r="L206" s="285"/>
      <c r="M206" s="285"/>
    </row>
    <row r="207" spans="12:13">
      <c r="L207" s="285"/>
      <c r="M207" s="285"/>
    </row>
    <row r="208" spans="12:13">
      <c r="L208" s="285"/>
      <c r="M208" s="285"/>
    </row>
    <row r="209" spans="12:13">
      <c r="L209" s="285"/>
      <c r="M209" s="285"/>
    </row>
    <row r="210" spans="12:13">
      <c r="L210" s="285"/>
      <c r="M210" s="285"/>
    </row>
    <row r="211" spans="12:13">
      <c r="L211" s="285"/>
      <c r="M211" s="285"/>
    </row>
    <row r="212" spans="12:13">
      <c r="L212" s="285"/>
      <c r="M212" s="285"/>
    </row>
    <row r="213" spans="12:13">
      <c r="L213" s="285"/>
      <c r="M213" s="285"/>
    </row>
    <row r="214" spans="12:13">
      <c r="L214" s="285"/>
      <c r="M214" s="285"/>
    </row>
    <row r="215" spans="12:13">
      <c r="L215" s="285"/>
      <c r="M215" s="285"/>
    </row>
    <row r="216" spans="12:13">
      <c r="L216" s="285"/>
      <c r="M216" s="285"/>
    </row>
    <row r="217" spans="12:13">
      <c r="L217" s="285"/>
      <c r="M217" s="285"/>
    </row>
    <row r="218" spans="12:13">
      <c r="L218" s="285"/>
      <c r="M218" s="285"/>
    </row>
    <row r="219" spans="12:13">
      <c r="L219" s="285"/>
      <c r="M219" s="285"/>
    </row>
    <row r="220" spans="12:13">
      <c r="L220" s="285"/>
      <c r="M220" s="285"/>
    </row>
    <row r="221" spans="12:13">
      <c r="L221" s="285"/>
      <c r="M221" s="285"/>
    </row>
  </sheetData>
  <mergeCells count="29">
    <mergeCell ref="A5:X5"/>
    <mergeCell ref="W8:W9"/>
    <mergeCell ref="X8:X9"/>
    <mergeCell ref="N8:N9"/>
    <mergeCell ref="O8:O9"/>
    <mergeCell ref="T8:T9"/>
    <mergeCell ref="U8:U9"/>
    <mergeCell ref="V8:V9"/>
    <mergeCell ref="H8:J8"/>
    <mergeCell ref="K8:K9"/>
    <mergeCell ref="B138:K138"/>
    <mergeCell ref="L8:L9"/>
    <mergeCell ref="M8:M9"/>
    <mergeCell ref="U2:X2"/>
    <mergeCell ref="A3:X3"/>
    <mergeCell ref="A4:X4"/>
    <mergeCell ref="U6:X6"/>
    <mergeCell ref="A7:A9"/>
    <mergeCell ref="B7:B9"/>
    <mergeCell ref="C7:J7"/>
    <mergeCell ref="K7:U7"/>
    <mergeCell ref="V7:X7"/>
    <mergeCell ref="C8:C9"/>
    <mergeCell ref="P8:P9"/>
    <mergeCell ref="Q8:S8"/>
    <mergeCell ref="D8:D9"/>
    <mergeCell ref="E8:E9"/>
    <mergeCell ref="F8:F9"/>
    <mergeCell ref="G8:G9"/>
  </mergeCells>
  <printOptions horizontalCentered="1"/>
  <pageMargins left="0" right="0" top="0.57999999999999996" bottom="0.55118110236220497" header="0.31496062992126" footer="0.31496062992126"/>
  <pageSetup paperSize="9" scale="70"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X68"/>
  <sheetViews>
    <sheetView topLeftCell="E11" zoomScale="85" zoomScaleNormal="85" workbookViewId="0">
      <selection activeCell="A5" sqref="A5:W5"/>
    </sheetView>
  </sheetViews>
  <sheetFormatPr defaultRowHeight="15"/>
  <cols>
    <col min="1" max="1" width="6.28515625" style="28" customWidth="1"/>
    <col min="2" max="2" width="17.140625" style="15" customWidth="1"/>
    <col min="3" max="3" width="13.7109375" style="15" bestFit="1" customWidth="1"/>
    <col min="4" max="4" width="13.28515625" style="15" customWidth="1"/>
    <col min="5" max="5" width="13.140625" style="15" customWidth="1"/>
    <col min="6" max="6" width="8.7109375" style="19" customWidth="1"/>
    <col min="7" max="7" width="9" style="19" customWidth="1"/>
    <col min="8" max="8" width="8.5703125" style="19" customWidth="1"/>
    <col min="9" max="9" width="13.7109375" style="19" bestFit="1" customWidth="1"/>
    <col min="10" max="10" width="14.140625" style="19" customWidth="1"/>
    <col min="11" max="11" width="10.42578125" style="19" customWidth="1"/>
    <col min="12" max="12" width="9.42578125" style="15" customWidth="1"/>
    <col min="13" max="13" width="14" style="15" customWidth="1"/>
    <col min="14" max="14" width="12.5703125" style="15" customWidth="1"/>
    <col min="15" max="15" width="9.42578125" style="15" bestFit="1" customWidth="1"/>
    <col min="16" max="16" width="11.140625" style="15" customWidth="1"/>
    <col min="17" max="17" width="11.28515625" style="15" customWidth="1"/>
    <col min="18" max="18" width="10.5703125" style="15" bestFit="1" customWidth="1"/>
    <col min="19" max="19" width="13.5703125" style="15" customWidth="1"/>
    <col min="20" max="20" width="12.140625" style="15" customWidth="1"/>
    <col min="21" max="21" width="10.28515625" style="15" customWidth="1"/>
    <col min="22" max="22" width="9.5703125" style="15" customWidth="1"/>
    <col min="23" max="23" width="11.28515625" style="15" customWidth="1"/>
    <col min="24" max="24" width="13.42578125" style="77" bestFit="1" customWidth="1"/>
    <col min="25" max="16384" width="9.140625" style="15"/>
  </cols>
  <sheetData>
    <row r="1" spans="1:24" ht="15.75">
      <c r="F1" s="15"/>
      <c r="G1" s="15"/>
      <c r="H1" s="15"/>
      <c r="I1" s="15"/>
      <c r="J1" s="15"/>
      <c r="K1" s="15"/>
      <c r="Q1" s="442" t="s">
        <v>143</v>
      </c>
      <c r="R1" s="442"/>
      <c r="S1" s="442"/>
      <c r="T1" s="442"/>
      <c r="U1" s="442"/>
    </row>
    <row r="2" spans="1:24" ht="15.75">
      <c r="F2" s="15"/>
      <c r="G2" s="15"/>
      <c r="H2" s="15"/>
      <c r="I2" s="15"/>
      <c r="J2" s="15"/>
      <c r="K2" s="15"/>
      <c r="Q2" s="407"/>
      <c r="R2" s="407"/>
      <c r="S2" s="407"/>
      <c r="T2" s="407"/>
      <c r="U2" s="407"/>
    </row>
    <row r="3" spans="1:24" ht="15.75">
      <c r="A3" s="408" t="s">
        <v>309</v>
      </c>
      <c r="B3" s="408"/>
      <c r="C3" s="408"/>
      <c r="D3" s="408"/>
      <c r="E3" s="408"/>
      <c r="F3" s="408"/>
      <c r="G3" s="408"/>
      <c r="H3" s="408"/>
      <c r="I3" s="408"/>
      <c r="J3" s="408"/>
      <c r="K3" s="408"/>
      <c r="L3" s="408"/>
      <c r="M3" s="408"/>
      <c r="N3" s="408"/>
      <c r="O3" s="408"/>
      <c r="P3" s="408"/>
      <c r="Q3" s="408"/>
      <c r="R3" s="408"/>
      <c r="S3" s="408"/>
      <c r="T3" s="408"/>
      <c r="U3" s="408"/>
      <c r="V3" s="408"/>
      <c r="W3" s="408"/>
    </row>
    <row r="4" spans="1:24" ht="15.75" hidden="1">
      <c r="A4" s="410" t="s">
        <v>262</v>
      </c>
      <c r="B4" s="410"/>
      <c r="C4" s="410"/>
      <c r="D4" s="410"/>
      <c r="E4" s="410"/>
      <c r="F4" s="410"/>
      <c r="G4" s="410"/>
      <c r="H4" s="410"/>
      <c r="I4" s="410"/>
      <c r="J4" s="410"/>
      <c r="K4" s="410"/>
      <c r="L4" s="410"/>
      <c r="M4" s="410"/>
      <c r="N4" s="410"/>
      <c r="O4" s="410"/>
      <c r="P4" s="410"/>
      <c r="Q4" s="410"/>
      <c r="R4" s="410"/>
      <c r="S4" s="410"/>
      <c r="T4" s="410"/>
      <c r="U4" s="410"/>
      <c r="V4" s="410"/>
      <c r="W4" s="410"/>
    </row>
    <row r="5" spans="1:24" ht="15.75">
      <c r="A5" s="394" t="s">
        <v>454</v>
      </c>
      <c r="B5" s="394"/>
      <c r="C5" s="394"/>
      <c r="D5" s="394"/>
      <c r="E5" s="394"/>
      <c r="F5" s="394"/>
      <c r="G5" s="394"/>
      <c r="H5" s="394"/>
      <c r="I5" s="394"/>
      <c r="J5" s="394"/>
      <c r="K5" s="394"/>
      <c r="L5" s="394"/>
      <c r="M5" s="394"/>
      <c r="N5" s="394"/>
      <c r="O5" s="394"/>
      <c r="P5" s="394"/>
      <c r="Q5" s="394"/>
      <c r="R5" s="394"/>
      <c r="S5" s="394"/>
      <c r="T5" s="394"/>
      <c r="U5" s="394"/>
      <c r="V5" s="394"/>
      <c r="W5" s="394"/>
    </row>
    <row r="6" spans="1:24" ht="15.75">
      <c r="A6" s="338"/>
      <c r="B6" s="338"/>
      <c r="C6" s="338"/>
      <c r="D6" s="338"/>
      <c r="E6" s="338"/>
      <c r="F6" s="338"/>
      <c r="G6" s="338"/>
      <c r="H6" s="338"/>
      <c r="I6" s="338"/>
      <c r="J6" s="338"/>
      <c r="K6" s="338"/>
      <c r="L6" s="338"/>
      <c r="M6" s="338"/>
      <c r="N6" s="338"/>
      <c r="O6" s="338"/>
      <c r="P6" s="338"/>
      <c r="Q6" s="338"/>
      <c r="R6" s="338"/>
      <c r="S6" s="338"/>
      <c r="T6" s="338"/>
      <c r="U6" s="338"/>
      <c r="V6" s="338"/>
      <c r="W6" s="338"/>
    </row>
    <row r="7" spans="1:24" ht="15.75">
      <c r="F7" s="15"/>
      <c r="G7" s="15"/>
      <c r="H7" s="15"/>
      <c r="I7" s="31"/>
      <c r="J7" s="32"/>
      <c r="K7" s="25"/>
      <c r="M7" s="32"/>
      <c r="N7" s="32"/>
      <c r="P7" s="137">
        <f>J13+P13</f>
        <v>127937.760704</v>
      </c>
      <c r="Q7" s="19"/>
      <c r="R7" s="443" t="s">
        <v>47</v>
      </c>
      <c r="S7" s="443"/>
      <c r="T7" s="443"/>
      <c r="U7" s="443"/>
      <c r="V7" s="443"/>
      <c r="W7" s="443"/>
    </row>
    <row r="8" spans="1:24" ht="15.75">
      <c r="A8" s="409" t="s">
        <v>1</v>
      </c>
      <c r="B8" s="409" t="s">
        <v>208</v>
      </c>
      <c r="C8" s="409" t="s">
        <v>48</v>
      </c>
      <c r="D8" s="409"/>
      <c r="E8" s="409"/>
      <c r="F8" s="409"/>
      <c r="G8" s="409"/>
      <c r="H8" s="409"/>
      <c r="I8" s="427" t="s">
        <v>49</v>
      </c>
      <c r="J8" s="428"/>
      <c r="K8" s="428"/>
      <c r="L8" s="428"/>
      <c r="M8" s="428"/>
      <c r="N8" s="428"/>
      <c r="O8" s="428"/>
      <c r="P8" s="428"/>
      <c r="Q8" s="428"/>
      <c r="R8" s="428"/>
      <c r="S8" s="428"/>
      <c r="T8" s="429"/>
      <c r="U8" s="409" t="s">
        <v>78</v>
      </c>
      <c r="V8" s="409"/>
      <c r="W8" s="409"/>
    </row>
    <row r="9" spans="1:24" ht="15.75">
      <c r="A9" s="409"/>
      <c r="B9" s="409"/>
      <c r="C9" s="430" t="s">
        <v>0</v>
      </c>
      <c r="D9" s="433" t="s">
        <v>209</v>
      </c>
      <c r="E9" s="433" t="s">
        <v>210</v>
      </c>
      <c r="F9" s="436" t="s">
        <v>138</v>
      </c>
      <c r="G9" s="437"/>
      <c r="H9" s="438"/>
      <c r="I9" s="409" t="s">
        <v>0</v>
      </c>
      <c r="J9" s="445" t="s">
        <v>26</v>
      </c>
      <c r="K9" s="445"/>
      <c r="L9" s="445"/>
      <c r="M9" s="445" t="s">
        <v>40</v>
      </c>
      <c r="N9" s="445"/>
      <c r="O9" s="445"/>
      <c r="P9" s="445" t="s">
        <v>144</v>
      </c>
      <c r="Q9" s="445"/>
      <c r="R9" s="445"/>
      <c r="S9" s="409" t="s">
        <v>70</v>
      </c>
      <c r="T9" s="430" t="s">
        <v>224</v>
      </c>
      <c r="U9" s="409" t="s">
        <v>0</v>
      </c>
      <c r="V9" s="409" t="s">
        <v>26</v>
      </c>
      <c r="W9" s="409" t="s">
        <v>40</v>
      </c>
    </row>
    <row r="10" spans="1:24" ht="15.75">
      <c r="A10" s="409"/>
      <c r="B10" s="409"/>
      <c r="C10" s="431"/>
      <c r="D10" s="434"/>
      <c r="E10" s="434"/>
      <c r="F10" s="439"/>
      <c r="G10" s="440"/>
      <c r="H10" s="441"/>
      <c r="I10" s="409"/>
      <c r="J10" s="445" t="s">
        <v>0</v>
      </c>
      <c r="K10" s="445" t="s">
        <v>43</v>
      </c>
      <c r="L10" s="445"/>
      <c r="M10" s="445" t="s">
        <v>0</v>
      </c>
      <c r="N10" s="445" t="s">
        <v>43</v>
      </c>
      <c r="O10" s="445"/>
      <c r="P10" s="445" t="s">
        <v>0</v>
      </c>
      <c r="Q10" s="445" t="s">
        <v>43</v>
      </c>
      <c r="R10" s="445"/>
      <c r="S10" s="409"/>
      <c r="T10" s="431"/>
      <c r="U10" s="409"/>
      <c r="V10" s="409"/>
      <c r="W10" s="409"/>
    </row>
    <row r="11" spans="1:24" ht="87.75" customHeight="1">
      <c r="A11" s="409"/>
      <c r="B11" s="409"/>
      <c r="C11" s="432"/>
      <c r="D11" s="435"/>
      <c r="E11" s="435"/>
      <c r="F11" s="74" t="s">
        <v>0</v>
      </c>
      <c r="G11" s="74" t="s">
        <v>26</v>
      </c>
      <c r="H11" s="74" t="s">
        <v>40</v>
      </c>
      <c r="I11" s="409"/>
      <c r="J11" s="445"/>
      <c r="K11" s="74" t="s">
        <v>145</v>
      </c>
      <c r="L11" s="74" t="s">
        <v>111</v>
      </c>
      <c r="M11" s="445"/>
      <c r="N11" s="74" t="s">
        <v>145</v>
      </c>
      <c r="O11" s="74" t="s">
        <v>106</v>
      </c>
      <c r="P11" s="445"/>
      <c r="Q11" s="74" t="s">
        <v>26</v>
      </c>
      <c r="R11" s="74" t="s">
        <v>40</v>
      </c>
      <c r="S11" s="409"/>
      <c r="T11" s="432"/>
      <c r="U11" s="409"/>
      <c r="V11" s="409"/>
      <c r="W11" s="409"/>
    </row>
    <row r="12" spans="1:24" ht="42" customHeight="1">
      <c r="A12" s="74" t="s">
        <v>3</v>
      </c>
      <c r="B12" s="74" t="s">
        <v>4</v>
      </c>
      <c r="C12" s="74" t="s">
        <v>44</v>
      </c>
      <c r="D12" s="74">
        <v>2</v>
      </c>
      <c r="E12" s="74">
        <v>3</v>
      </c>
      <c r="F12" s="74" t="s">
        <v>131</v>
      </c>
      <c r="G12" s="74">
        <v>5</v>
      </c>
      <c r="H12" s="74">
        <v>6</v>
      </c>
      <c r="I12" s="74" t="s">
        <v>220</v>
      </c>
      <c r="J12" s="74">
        <v>8</v>
      </c>
      <c r="K12" s="74">
        <v>9</v>
      </c>
      <c r="L12" s="74">
        <v>10</v>
      </c>
      <c r="M12" s="74">
        <v>11</v>
      </c>
      <c r="N12" s="74">
        <v>12</v>
      </c>
      <c r="O12" s="74">
        <v>13</v>
      </c>
      <c r="P12" s="74">
        <v>14</v>
      </c>
      <c r="Q12" s="74">
        <v>15</v>
      </c>
      <c r="R12" s="74">
        <v>16</v>
      </c>
      <c r="S12" s="74">
        <v>17</v>
      </c>
      <c r="T12" s="74">
        <v>18</v>
      </c>
      <c r="U12" s="74" t="s">
        <v>225</v>
      </c>
      <c r="V12" s="74" t="s">
        <v>226</v>
      </c>
      <c r="W12" s="74" t="s">
        <v>227</v>
      </c>
    </row>
    <row r="13" spans="1:24" s="79" customFormat="1" ht="24.75" customHeight="1">
      <c r="A13" s="444" t="s">
        <v>140</v>
      </c>
      <c r="B13" s="444"/>
      <c r="C13" s="345">
        <f>SUM(C14:C35)</f>
        <v>169431.171</v>
      </c>
      <c r="D13" s="345">
        <f t="shared" ref="D13:V13" si="0">SUM(D14:D35)</f>
        <v>24796</v>
      </c>
      <c r="E13" s="345">
        <f t="shared" si="0"/>
        <v>144635.171</v>
      </c>
      <c r="F13" s="345">
        <f t="shared" si="0"/>
        <v>0</v>
      </c>
      <c r="G13" s="345">
        <f t="shared" si="0"/>
        <v>0</v>
      </c>
      <c r="H13" s="345">
        <f t="shared" si="0"/>
        <v>0</v>
      </c>
      <c r="I13" s="345">
        <f t="shared" si="0"/>
        <v>461538.72100500006</v>
      </c>
      <c r="J13" s="345">
        <f t="shared" si="0"/>
        <v>122267.671244</v>
      </c>
      <c r="K13" s="345">
        <f t="shared" si="0"/>
        <v>2204.2130000000002</v>
      </c>
      <c r="L13" s="345">
        <f t="shared" si="0"/>
        <v>0</v>
      </c>
      <c r="M13" s="345">
        <f t="shared" si="0"/>
        <v>235474.39012799997</v>
      </c>
      <c r="N13" s="345">
        <f t="shared" si="0"/>
        <v>4409.1149999999998</v>
      </c>
      <c r="O13" s="345">
        <f t="shared" si="0"/>
        <v>0</v>
      </c>
      <c r="P13" s="345">
        <f t="shared" si="0"/>
        <v>5670.0894600000001</v>
      </c>
      <c r="Q13" s="345">
        <f t="shared" si="0"/>
        <v>5180.0894600000001</v>
      </c>
      <c r="R13" s="345">
        <f t="shared" si="0"/>
        <v>490</v>
      </c>
      <c r="S13" s="345">
        <f t="shared" si="0"/>
        <v>67928.564108999999</v>
      </c>
      <c r="T13" s="345">
        <f t="shared" si="0"/>
        <v>30198.006063999997</v>
      </c>
      <c r="U13" s="345">
        <f t="shared" si="0"/>
        <v>64.668632745079208</v>
      </c>
      <c r="V13" s="345">
        <f t="shared" si="0"/>
        <v>19.19996770343527</v>
      </c>
      <c r="W13" s="345">
        <f>SUM(W14:W35)</f>
        <v>35.895103949343017</v>
      </c>
      <c r="X13" s="78"/>
    </row>
    <row r="14" spans="1:24" ht="24.75" customHeight="1">
      <c r="A14" s="336">
        <v>1</v>
      </c>
      <c r="B14" s="105" t="s">
        <v>312</v>
      </c>
      <c r="C14" s="346">
        <f>D14+E14</f>
        <v>6944.9589999999998</v>
      </c>
      <c r="D14" s="130">
        <v>506</v>
      </c>
      <c r="E14" s="99">
        <f>6944.959-506</f>
        <v>6438.9589999999998</v>
      </c>
      <c r="F14" s="347"/>
      <c r="G14" s="99"/>
      <c r="H14" s="130"/>
      <c r="I14" s="348">
        <f>J14+M14+P14+S14+T14</f>
        <v>32920.818332000003</v>
      </c>
      <c r="J14" s="349">
        <v>9224.2920680000007</v>
      </c>
      <c r="K14" s="30">
        <v>0</v>
      </c>
      <c r="L14" s="30"/>
      <c r="M14" s="350">
        <v>16794.612837000001</v>
      </c>
      <c r="N14" s="30">
        <v>0</v>
      </c>
      <c r="O14" s="30"/>
      <c r="P14" s="30">
        <f>Q14+R14</f>
        <v>0</v>
      </c>
      <c r="Q14" s="99"/>
      <c r="R14" s="99"/>
      <c r="S14" s="346">
        <v>5778.8262489999997</v>
      </c>
      <c r="T14" s="346">
        <v>1123.087178</v>
      </c>
      <c r="U14" s="376">
        <f>I14/C14</f>
        <v>4.7402466064954458</v>
      </c>
      <c r="V14" s="376">
        <f>(J14+Q14)/D14+G14</f>
        <v>18.229826221343874</v>
      </c>
      <c r="W14" s="376">
        <f>(M14+R14)/(E14+H14)</f>
        <v>2.6082807542337201</v>
      </c>
      <c r="X14" s="80"/>
    </row>
    <row r="15" spans="1:24" ht="24.75" customHeight="1">
      <c r="A15" s="336">
        <v>2</v>
      </c>
      <c r="B15" s="105" t="s">
        <v>313</v>
      </c>
      <c r="C15" s="346">
        <f t="shared" ref="C15:C35" si="1">D15+E15</f>
        <v>7146.165</v>
      </c>
      <c r="D15" s="99"/>
      <c r="E15" s="99">
        <v>7146.165</v>
      </c>
      <c r="F15" s="347"/>
      <c r="G15" s="99"/>
      <c r="H15" s="130"/>
      <c r="I15" s="348">
        <f t="shared" ref="I15:I35" si="2">J15+M15+P15+S15+T15</f>
        <v>22032.228898000001</v>
      </c>
      <c r="J15" s="349">
        <v>4127.549</v>
      </c>
      <c r="K15" s="30">
        <v>917</v>
      </c>
      <c r="L15" s="30"/>
      <c r="M15" s="350">
        <f>12885.799754-20</f>
        <v>12865.799754</v>
      </c>
      <c r="N15" s="30">
        <v>0</v>
      </c>
      <c r="O15" s="30"/>
      <c r="P15" s="30">
        <f t="shared" ref="P15:P35" si="3">Q15+R15</f>
        <v>20</v>
      </c>
      <c r="Q15" s="99"/>
      <c r="R15" s="130">
        <v>20</v>
      </c>
      <c r="S15" s="346">
        <v>4156.6791439999997</v>
      </c>
      <c r="T15" s="346">
        <v>862.20100000000002</v>
      </c>
      <c r="U15" s="376">
        <f t="shared" ref="U15:U35" si="4">I15/C15</f>
        <v>3.0830842693948433</v>
      </c>
      <c r="V15" s="376"/>
      <c r="W15" s="376">
        <f>(M15+R15)/(E15+H15)</f>
        <v>1.8031769143309733</v>
      </c>
      <c r="X15" s="80"/>
    </row>
    <row r="16" spans="1:24" ht="24.75" customHeight="1">
      <c r="A16" s="336">
        <v>3</v>
      </c>
      <c r="B16" s="105" t="s">
        <v>314</v>
      </c>
      <c r="C16" s="346">
        <f t="shared" si="1"/>
        <v>6907.2160000000003</v>
      </c>
      <c r="D16" s="99"/>
      <c r="E16" s="99">
        <v>6907.2160000000003</v>
      </c>
      <c r="F16" s="347"/>
      <c r="G16" s="99"/>
      <c r="H16" s="130"/>
      <c r="I16" s="348">
        <f t="shared" si="2"/>
        <v>17191.851663000001</v>
      </c>
      <c r="J16" s="349">
        <v>1074.5815970000001</v>
      </c>
      <c r="K16" s="30">
        <v>0</v>
      </c>
      <c r="L16" s="30"/>
      <c r="M16" s="350">
        <f>13344.341681-20</f>
        <v>13324.341681</v>
      </c>
      <c r="N16" s="30">
        <v>0</v>
      </c>
      <c r="O16" s="30"/>
      <c r="P16" s="30">
        <f t="shared" si="3"/>
        <v>20</v>
      </c>
      <c r="Q16" s="99"/>
      <c r="R16" s="130">
        <v>20</v>
      </c>
      <c r="S16" s="346">
        <v>1429.0670419999999</v>
      </c>
      <c r="T16" s="346">
        <v>1343.861343</v>
      </c>
      <c r="U16" s="376">
        <f t="shared" si="4"/>
        <v>2.4889697474351462</v>
      </c>
      <c r="V16" s="376"/>
      <c r="W16" s="376">
        <f t="shared" ref="W16:W35" si="5">(M16+R16)/(E16+H16)</f>
        <v>1.9319421429704817</v>
      </c>
      <c r="X16" s="80"/>
    </row>
    <row r="17" spans="1:24" ht="24.75" customHeight="1">
      <c r="A17" s="336">
        <v>4</v>
      </c>
      <c r="B17" s="105" t="s">
        <v>315</v>
      </c>
      <c r="C17" s="346">
        <f t="shared" si="1"/>
        <v>6386.9409999999998</v>
      </c>
      <c r="D17" s="99"/>
      <c r="E17" s="99">
        <v>6386.9409999999998</v>
      </c>
      <c r="F17" s="347"/>
      <c r="G17" s="99"/>
      <c r="H17" s="351"/>
      <c r="I17" s="348">
        <f t="shared" si="2"/>
        <v>15499.829463</v>
      </c>
      <c r="J17" s="349">
        <f>644.667-366</f>
        <v>278.66700000000003</v>
      </c>
      <c r="K17" s="30">
        <v>0</v>
      </c>
      <c r="L17" s="30"/>
      <c r="M17" s="350">
        <v>12833.714758</v>
      </c>
      <c r="N17" s="30">
        <v>36</v>
      </c>
      <c r="O17" s="30"/>
      <c r="P17" s="30">
        <f t="shared" si="3"/>
        <v>366</v>
      </c>
      <c r="Q17" s="99">
        <v>366</v>
      </c>
      <c r="R17" s="351"/>
      <c r="S17" s="346">
        <v>1153.814705</v>
      </c>
      <c r="T17" s="346">
        <v>867.63300000000004</v>
      </c>
      <c r="U17" s="376">
        <f t="shared" si="4"/>
        <v>2.4268001634898462</v>
      </c>
      <c r="V17" s="376"/>
      <c r="W17" s="376">
        <f t="shared" si="5"/>
        <v>2.009367983515113</v>
      </c>
      <c r="X17" s="80"/>
    </row>
    <row r="18" spans="1:24" ht="24.75" customHeight="1">
      <c r="A18" s="336">
        <v>5</v>
      </c>
      <c r="B18" s="105" t="s">
        <v>316</v>
      </c>
      <c r="C18" s="346">
        <f t="shared" si="1"/>
        <v>6418.0309999999999</v>
      </c>
      <c r="D18" s="99"/>
      <c r="E18" s="99">
        <v>6418.0309999999999</v>
      </c>
      <c r="F18" s="347"/>
      <c r="G18" s="99"/>
      <c r="H18" s="352"/>
      <c r="I18" s="348">
        <f t="shared" si="2"/>
        <v>22075.423870999999</v>
      </c>
      <c r="J18" s="349">
        <v>11149.270477</v>
      </c>
      <c r="K18" s="30">
        <v>0</v>
      </c>
      <c r="L18" s="30"/>
      <c r="M18" s="350">
        <f>9700.328624-10</f>
        <v>9690.3286239999998</v>
      </c>
      <c r="N18" s="30">
        <v>0</v>
      </c>
      <c r="O18" s="30"/>
      <c r="P18" s="30">
        <f t="shared" si="3"/>
        <v>10</v>
      </c>
      <c r="Q18" s="99"/>
      <c r="R18" s="352">
        <v>10</v>
      </c>
      <c r="S18" s="346">
        <v>475.52904699999999</v>
      </c>
      <c r="T18" s="346">
        <v>750.29572299999995</v>
      </c>
      <c r="U18" s="376">
        <f t="shared" si="4"/>
        <v>3.4395944598896451</v>
      </c>
      <c r="V18" s="376"/>
      <c r="W18" s="376">
        <f t="shared" si="5"/>
        <v>1.511418162984878</v>
      </c>
      <c r="X18" s="80"/>
    </row>
    <row r="19" spans="1:24" ht="24.75" customHeight="1">
      <c r="A19" s="336">
        <v>6</v>
      </c>
      <c r="B19" s="105" t="s">
        <v>317</v>
      </c>
      <c r="C19" s="346">
        <f t="shared" si="1"/>
        <v>29910.809000000001</v>
      </c>
      <c r="D19" s="130">
        <v>24290</v>
      </c>
      <c r="E19" s="99">
        <f>29910.809-24290</f>
        <v>5620.8090000000011</v>
      </c>
      <c r="F19" s="347"/>
      <c r="G19" s="99"/>
      <c r="H19" s="130"/>
      <c r="I19" s="348">
        <f t="shared" si="2"/>
        <v>42894.569541999997</v>
      </c>
      <c r="J19" s="349">
        <v>23564.7366</v>
      </c>
      <c r="K19" s="30">
        <v>157.25</v>
      </c>
      <c r="L19" s="30"/>
      <c r="M19" s="350">
        <v>9892.3063459999994</v>
      </c>
      <c r="N19" s="30">
        <v>459.5</v>
      </c>
      <c r="O19" s="30"/>
      <c r="P19" s="30">
        <f t="shared" si="3"/>
        <v>0</v>
      </c>
      <c r="Q19" s="99"/>
      <c r="R19" s="130"/>
      <c r="S19" s="346">
        <v>8060.037131</v>
      </c>
      <c r="T19" s="346">
        <v>1377.4894650000001</v>
      </c>
      <c r="U19" s="376">
        <f t="shared" si="4"/>
        <v>1.4340825599869262</v>
      </c>
      <c r="V19" s="376">
        <f t="shared" ref="V19" si="6">(J19+Q19)/D19+G19</f>
        <v>0.97014148209139561</v>
      </c>
      <c r="W19" s="376">
        <f t="shared" si="5"/>
        <v>1.7599435145367859</v>
      </c>
      <c r="X19" s="80"/>
    </row>
    <row r="20" spans="1:24" ht="24.75" customHeight="1">
      <c r="A20" s="336">
        <v>7</v>
      </c>
      <c r="B20" s="105" t="s">
        <v>318</v>
      </c>
      <c r="C20" s="346">
        <f t="shared" si="1"/>
        <v>6867.6769999999997</v>
      </c>
      <c r="D20" s="347"/>
      <c r="E20" s="99">
        <v>6867.6769999999997</v>
      </c>
      <c r="F20" s="347"/>
      <c r="G20" s="99"/>
      <c r="H20" s="352"/>
      <c r="I20" s="348">
        <f t="shared" si="2"/>
        <v>10698.824338999999</v>
      </c>
      <c r="J20" s="349">
        <v>211.6421</v>
      </c>
      <c r="K20" s="30">
        <v>0</v>
      </c>
      <c r="L20" s="30"/>
      <c r="M20" s="350">
        <f>8739.767662-20</f>
        <v>8719.7676620000002</v>
      </c>
      <c r="N20" s="30">
        <v>19</v>
      </c>
      <c r="O20" s="30"/>
      <c r="P20" s="30">
        <f t="shared" si="3"/>
        <v>20</v>
      </c>
      <c r="Q20" s="99"/>
      <c r="R20" s="352">
        <v>20</v>
      </c>
      <c r="S20" s="346">
        <v>1652.878577</v>
      </c>
      <c r="T20" s="346">
        <v>94.536000000000001</v>
      </c>
      <c r="U20" s="376">
        <f t="shared" si="4"/>
        <v>1.5578519984268333</v>
      </c>
      <c r="V20" s="376"/>
      <c r="W20" s="376">
        <f t="shared" si="5"/>
        <v>1.2725944539907745</v>
      </c>
      <c r="X20" s="80"/>
    </row>
    <row r="21" spans="1:24" ht="24.75" customHeight="1">
      <c r="A21" s="336">
        <v>8</v>
      </c>
      <c r="B21" s="105" t="s">
        <v>319</v>
      </c>
      <c r="C21" s="346">
        <f t="shared" si="1"/>
        <v>6713.1709999999994</v>
      </c>
      <c r="D21" s="353"/>
      <c r="E21" s="99">
        <v>6713.1709999999994</v>
      </c>
      <c r="F21" s="354"/>
      <c r="G21" s="99"/>
      <c r="H21" s="130"/>
      <c r="I21" s="348">
        <f t="shared" si="2"/>
        <v>22459.550458999998</v>
      </c>
      <c r="J21" s="349">
        <f>4784.055764-236</f>
        <v>4548.0557639999997</v>
      </c>
      <c r="K21" s="30">
        <v>281.47800000000001</v>
      </c>
      <c r="L21" s="30"/>
      <c r="M21" s="350">
        <v>9320.4887230000004</v>
      </c>
      <c r="N21" s="30"/>
      <c r="O21" s="30"/>
      <c r="P21" s="30">
        <f t="shared" si="3"/>
        <v>246.10246000000006</v>
      </c>
      <c r="Q21" s="99">
        <f>1528.10246-1292</f>
        <v>236.10246000000006</v>
      </c>
      <c r="R21" s="130">
        <v>10</v>
      </c>
      <c r="S21" s="346">
        <v>6097.55512</v>
      </c>
      <c r="T21" s="346">
        <v>2247.3483919999999</v>
      </c>
      <c r="U21" s="376">
        <f t="shared" si="4"/>
        <v>3.3455948699951188</v>
      </c>
      <c r="V21" s="376"/>
      <c r="W21" s="376">
        <f t="shared" si="5"/>
        <v>1.3898780059378797</v>
      </c>
      <c r="X21" s="80"/>
    </row>
    <row r="22" spans="1:24" ht="24.75" customHeight="1">
      <c r="A22" s="336">
        <v>9</v>
      </c>
      <c r="B22" s="105" t="s">
        <v>320</v>
      </c>
      <c r="C22" s="346">
        <f t="shared" si="1"/>
        <v>7074.8190000000004</v>
      </c>
      <c r="D22" s="347"/>
      <c r="E22" s="99">
        <v>7074.8190000000004</v>
      </c>
      <c r="F22" s="347"/>
      <c r="G22" s="99"/>
      <c r="H22" s="130"/>
      <c r="I22" s="348">
        <f t="shared" si="2"/>
        <v>18123.547966000002</v>
      </c>
      <c r="J22" s="349">
        <v>1817.366</v>
      </c>
      <c r="K22" s="30"/>
      <c r="L22" s="30"/>
      <c r="M22" s="350">
        <f>15126.607405-20</f>
        <v>15106.607405000001</v>
      </c>
      <c r="N22" s="30">
        <v>3826.123</v>
      </c>
      <c r="O22" s="30"/>
      <c r="P22" s="30">
        <f t="shared" si="3"/>
        <v>20</v>
      </c>
      <c r="Q22" s="99"/>
      <c r="R22" s="130">
        <v>20</v>
      </c>
      <c r="S22" s="346">
        <v>480.21594700000003</v>
      </c>
      <c r="T22" s="346">
        <v>699.35861399999999</v>
      </c>
      <c r="U22" s="376">
        <f t="shared" si="4"/>
        <v>2.561697757356054</v>
      </c>
      <c r="V22" s="376"/>
      <c r="W22" s="376">
        <f t="shared" si="5"/>
        <v>2.1380910811993918</v>
      </c>
      <c r="X22" s="80"/>
    </row>
    <row r="23" spans="1:24" ht="24.75" customHeight="1">
      <c r="A23" s="336">
        <v>10</v>
      </c>
      <c r="B23" s="105" t="s">
        <v>321</v>
      </c>
      <c r="C23" s="346">
        <f t="shared" si="1"/>
        <v>6342.1030000000001</v>
      </c>
      <c r="D23" s="355"/>
      <c r="E23" s="99">
        <v>6342.1030000000001</v>
      </c>
      <c r="F23" s="355"/>
      <c r="G23" s="356"/>
      <c r="H23" s="351"/>
      <c r="I23" s="348">
        <f t="shared" si="2"/>
        <v>18310.009688000002</v>
      </c>
      <c r="J23" s="357">
        <v>2912.475128</v>
      </c>
      <c r="K23" s="358">
        <v>0</v>
      </c>
      <c r="L23" s="358"/>
      <c r="M23" s="359">
        <v>10856.35972</v>
      </c>
      <c r="N23" s="358">
        <v>0</v>
      </c>
      <c r="O23" s="358"/>
      <c r="P23" s="358">
        <f t="shared" si="3"/>
        <v>20</v>
      </c>
      <c r="Q23" s="356"/>
      <c r="R23" s="351">
        <v>20</v>
      </c>
      <c r="S23" s="346">
        <v>3831.9808130000001</v>
      </c>
      <c r="T23" s="346">
        <v>689.19402700000001</v>
      </c>
      <c r="U23" s="376">
        <f t="shared" si="4"/>
        <v>2.8870564997131081</v>
      </c>
      <c r="V23" s="376"/>
      <c r="W23" s="376">
        <f t="shared" si="5"/>
        <v>1.71494529811326</v>
      </c>
      <c r="X23" s="80"/>
    </row>
    <row r="24" spans="1:24" ht="24.75" customHeight="1">
      <c r="A24" s="336">
        <v>11</v>
      </c>
      <c r="B24" s="105" t="s">
        <v>322</v>
      </c>
      <c r="C24" s="346">
        <f t="shared" si="1"/>
        <v>5671.6040000000003</v>
      </c>
      <c r="D24" s="347"/>
      <c r="E24" s="99">
        <v>5671.6040000000003</v>
      </c>
      <c r="F24" s="347"/>
      <c r="G24" s="99"/>
      <c r="H24" s="130"/>
      <c r="I24" s="348">
        <f t="shared" si="2"/>
        <v>20919.079515999998</v>
      </c>
      <c r="J24" s="349">
        <v>4305.0280000000002</v>
      </c>
      <c r="K24" s="30">
        <v>0</v>
      </c>
      <c r="L24" s="30"/>
      <c r="M24" s="350">
        <f>9283.769051-20</f>
        <v>9263.7690509999993</v>
      </c>
      <c r="N24" s="30">
        <v>0</v>
      </c>
      <c r="O24" s="30"/>
      <c r="P24" s="30">
        <f t="shared" si="3"/>
        <v>20</v>
      </c>
      <c r="Q24" s="99"/>
      <c r="R24" s="130">
        <v>20</v>
      </c>
      <c r="S24" s="346">
        <v>3009.0153249999998</v>
      </c>
      <c r="T24" s="346">
        <v>4321.2671399999999</v>
      </c>
      <c r="U24" s="376">
        <f t="shared" si="4"/>
        <v>3.688388596241909</v>
      </c>
      <c r="V24" s="376"/>
      <c r="W24" s="376">
        <f t="shared" si="5"/>
        <v>1.6368859763481369</v>
      </c>
      <c r="X24" s="80"/>
    </row>
    <row r="25" spans="1:24" ht="24.75" customHeight="1">
      <c r="A25" s="336">
        <v>12</v>
      </c>
      <c r="B25" s="105" t="s">
        <v>323</v>
      </c>
      <c r="C25" s="346">
        <f t="shared" si="1"/>
        <v>7677.7309999999998</v>
      </c>
      <c r="D25" s="347"/>
      <c r="E25" s="99">
        <v>7677.7309999999998</v>
      </c>
      <c r="F25" s="347"/>
      <c r="G25" s="99"/>
      <c r="H25" s="351"/>
      <c r="I25" s="348">
        <f t="shared" si="2"/>
        <v>26465.426055</v>
      </c>
      <c r="J25" s="349">
        <v>5944.4184569999998</v>
      </c>
      <c r="K25" s="30">
        <v>0</v>
      </c>
      <c r="L25" s="30"/>
      <c r="M25" s="350">
        <f>12976.252131-20</f>
        <v>12956.252130999999</v>
      </c>
      <c r="N25" s="30">
        <v>0</v>
      </c>
      <c r="O25" s="30"/>
      <c r="P25" s="30">
        <f t="shared" si="3"/>
        <v>20</v>
      </c>
      <c r="Q25" s="99"/>
      <c r="R25" s="351">
        <v>20</v>
      </c>
      <c r="S25" s="346">
        <v>3446.6462670000001</v>
      </c>
      <c r="T25" s="346">
        <v>4098.1091999999999</v>
      </c>
      <c r="U25" s="376">
        <f t="shared" si="4"/>
        <v>3.4470374196491127</v>
      </c>
      <c r="V25" s="376"/>
      <c r="W25" s="376">
        <f t="shared" si="5"/>
        <v>1.69011549518992</v>
      </c>
      <c r="X25" s="80"/>
    </row>
    <row r="26" spans="1:24" s="344" customFormat="1" ht="24.75" customHeight="1">
      <c r="A26" s="43">
        <v>13</v>
      </c>
      <c r="B26" s="105" t="s">
        <v>324</v>
      </c>
      <c r="C26" s="346">
        <f t="shared" si="1"/>
        <v>7291.9130000000005</v>
      </c>
      <c r="D26" s="360"/>
      <c r="E26" s="361">
        <v>7291.9130000000005</v>
      </c>
      <c r="F26" s="360"/>
      <c r="G26" s="361"/>
      <c r="H26" s="362"/>
      <c r="I26" s="348">
        <f t="shared" si="2"/>
        <v>24365.673618999997</v>
      </c>
      <c r="J26" s="363">
        <v>6236.5692820000004</v>
      </c>
      <c r="K26" s="364"/>
      <c r="L26" s="364"/>
      <c r="M26" s="365">
        <v>10258.102701</v>
      </c>
      <c r="N26" s="364"/>
      <c r="O26" s="364"/>
      <c r="P26" s="364">
        <f t="shared" si="3"/>
        <v>0</v>
      </c>
      <c r="Q26" s="361"/>
      <c r="R26" s="362"/>
      <c r="S26" s="346">
        <v>5949.8891359999998</v>
      </c>
      <c r="T26" s="346">
        <v>1921.1125</v>
      </c>
      <c r="U26" s="377">
        <f t="shared" si="4"/>
        <v>3.3414652120780919</v>
      </c>
      <c r="V26" s="377"/>
      <c r="W26" s="377">
        <f t="shared" si="5"/>
        <v>1.4067779883001894</v>
      </c>
      <c r="X26" s="343"/>
    </row>
    <row r="27" spans="1:24" ht="24.75" customHeight="1">
      <c r="A27" s="336">
        <v>14</v>
      </c>
      <c r="B27" s="105" t="s">
        <v>325</v>
      </c>
      <c r="C27" s="346">
        <f t="shared" si="1"/>
        <v>7209.3860000000004</v>
      </c>
      <c r="D27" s="347"/>
      <c r="E27" s="99">
        <v>7209.3860000000004</v>
      </c>
      <c r="F27" s="347"/>
      <c r="G27" s="99"/>
      <c r="H27" s="351"/>
      <c r="I27" s="348">
        <f t="shared" si="2"/>
        <v>15905.977406</v>
      </c>
      <c r="J27" s="349">
        <v>1607.769</v>
      </c>
      <c r="K27" s="30">
        <v>0.78500000000000003</v>
      </c>
      <c r="L27" s="30"/>
      <c r="M27" s="350">
        <f>9886.340527-20</f>
        <v>9866.3405270000003</v>
      </c>
      <c r="N27" s="30">
        <v>0</v>
      </c>
      <c r="O27" s="30"/>
      <c r="P27" s="30">
        <f t="shared" si="3"/>
        <v>20</v>
      </c>
      <c r="Q27" s="99"/>
      <c r="R27" s="351">
        <v>20</v>
      </c>
      <c r="S27" s="346">
        <v>2826.8508790000001</v>
      </c>
      <c r="T27" s="346">
        <v>1585.0170000000001</v>
      </c>
      <c r="U27" s="376">
        <f t="shared" si="4"/>
        <v>2.2062873878579952</v>
      </c>
      <c r="V27" s="376"/>
      <c r="W27" s="376">
        <f t="shared" si="5"/>
        <v>1.3713151892546744</v>
      </c>
      <c r="X27" s="80"/>
    </row>
    <row r="28" spans="1:24" ht="24.75" customHeight="1">
      <c r="A28" s="336">
        <v>15</v>
      </c>
      <c r="B28" s="105" t="s">
        <v>326</v>
      </c>
      <c r="C28" s="346">
        <f t="shared" si="1"/>
        <v>5922.5389999999998</v>
      </c>
      <c r="D28" s="347"/>
      <c r="E28" s="99">
        <v>5922.5389999999998</v>
      </c>
      <c r="F28" s="347"/>
      <c r="G28" s="99"/>
      <c r="H28" s="351"/>
      <c r="I28" s="348">
        <f t="shared" si="2"/>
        <v>25728.015263000005</v>
      </c>
      <c r="J28" s="349">
        <f>11287.198942-1711</f>
        <v>9576.1989420000009</v>
      </c>
      <c r="K28" s="30">
        <v>847.7</v>
      </c>
      <c r="L28" s="30"/>
      <c r="M28" s="350">
        <f>9484.612321-180</f>
        <v>9304.6123210000005</v>
      </c>
      <c r="N28" s="30">
        <v>0</v>
      </c>
      <c r="O28" s="30"/>
      <c r="P28" s="30">
        <f t="shared" si="3"/>
        <v>1890.5</v>
      </c>
      <c r="Q28" s="99">
        <v>1710.5</v>
      </c>
      <c r="R28" s="351">
        <v>180</v>
      </c>
      <c r="S28" s="346">
        <v>2927.76</v>
      </c>
      <c r="T28" s="346">
        <v>2028.944</v>
      </c>
      <c r="U28" s="376">
        <f t="shared" si="4"/>
        <v>4.3440854104970867</v>
      </c>
      <c r="V28" s="376"/>
      <c r="W28" s="376">
        <f t="shared" si="5"/>
        <v>1.6014436242631751</v>
      </c>
      <c r="X28" s="80"/>
    </row>
    <row r="29" spans="1:24" ht="24.75" customHeight="1">
      <c r="A29" s="336">
        <v>16</v>
      </c>
      <c r="B29" s="105" t="s">
        <v>327</v>
      </c>
      <c r="C29" s="346">
        <f t="shared" si="1"/>
        <v>6381.2289999999994</v>
      </c>
      <c r="D29" s="347"/>
      <c r="E29" s="99">
        <v>6381.2289999999994</v>
      </c>
      <c r="F29" s="347"/>
      <c r="G29" s="99"/>
      <c r="H29" s="351"/>
      <c r="I29" s="348">
        <f t="shared" si="2"/>
        <v>14455.664645999999</v>
      </c>
      <c r="J29" s="349">
        <v>3973.5445</v>
      </c>
      <c r="K29" s="30">
        <v>0</v>
      </c>
      <c r="L29" s="30"/>
      <c r="M29" s="350">
        <f>8703.150246-20</f>
        <v>8683.1502459999992</v>
      </c>
      <c r="N29" s="30">
        <v>0</v>
      </c>
      <c r="O29" s="30"/>
      <c r="P29" s="30">
        <f t="shared" si="3"/>
        <v>20</v>
      </c>
      <c r="Q29" s="99"/>
      <c r="R29" s="351">
        <v>20</v>
      </c>
      <c r="S29" s="346">
        <v>1668.6958999999999</v>
      </c>
      <c r="T29" s="346">
        <v>110.274</v>
      </c>
      <c r="U29" s="376">
        <f t="shared" si="4"/>
        <v>2.2653417775792093</v>
      </c>
      <c r="V29" s="376"/>
      <c r="W29" s="376">
        <f t="shared" si="5"/>
        <v>1.3638674064196725</v>
      </c>
      <c r="X29" s="80"/>
    </row>
    <row r="30" spans="1:24" ht="24.75" customHeight="1">
      <c r="A30" s="336">
        <v>17</v>
      </c>
      <c r="B30" s="105" t="s">
        <v>328</v>
      </c>
      <c r="C30" s="346">
        <f t="shared" si="1"/>
        <v>6471.0520000000006</v>
      </c>
      <c r="D30" s="347"/>
      <c r="E30" s="99">
        <v>6471.0520000000006</v>
      </c>
      <c r="F30" s="347"/>
      <c r="G30" s="99"/>
      <c r="H30" s="351"/>
      <c r="I30" s="348">
        <f t="shared" si="2"/>
        <v>13694.046466000002</v>
      </c>
      <c r="J30" s="349">
        <v>1429.692</v>
      </c>
      <c r="K30" s="347">
        <v>0</v>
      </c>
      <c r="L30" s="347"/>
      <c r="M30" s="350">
        <f>9916.803319-20</f>
        <v>9896.8033190000006</v>
      </c>
      <c r="N30" s="347">
        <v>0</v>
      </c>
      <c r="O30" s="347"/>
      <c r="P30" s="30">
        <f t="shared" si="3"/>
        <v>20</v>
      </c>
      <c r="Q30" s="99"/>
      <c r="R30" s="351">
        <v>20</v>
      </c>
      <c r="S30" s="346">
        <v>2285.1921470000002</v>
      </c>
      <c r="T30" s="346">
        <v>62.359000000000002</v>
      </c>
      <c r="U30" s="376">
        <f t="shared" si="4"/>
        <v>2.1162009617601591</v>
      </c>
      <c r="V30" s="376"/>
      <c r="W30" s="376">
        <f t="shared" si="5"/>
        <v>1.5324870390471286</v>
      </c>
      <c r="X30" s="80"/>
    </row>
    <row r="31" spans="1:24" ht="24.75" customHeight="1">
      <c r="A31" s="336">
        <v>18</v>
      </c>
      <c r="B31" s="105" t="s">
        <v>329</v>
      </c>
      <c r="C31" s="346">
        <f t="shared" si="1"/>
        <v>6791.7739999999994</v>
      </c>
      <c r="D31" s="347"/>
      <c r="E31" s="99">
        <v>6791.7739999999994</v>
      </c>
      <c r="F31" s="347"/>
      <c r="G31" s="99"/>
      <c r="H31" s="130"/>
      <c r="I31" s="348">
        <f t="shared" si="2"/>
        <v>14417.869120000001</v>
      </c>
      <c r="J31" s="349">
        <v>640.20000000000005</v>
      </c>
      <c r="K31" s="30">
        <v>0</v>
      </c>
      <c r="L31" s="30"/>
      <c r="M31" s="350">
        <f>10090.548289-20</f>
        <v>10070.548289</v>
      </c>
      <c r="N31" s="30">
        <v>0</v>
      </c>
      <c r="O31" s="30"/>
      <c r="P31" s="30">
        <f t="shared" si="3"/>
        <v>20</v>
      </c>
      <c r="Q31" s="99"/>
      <c r="R31" s="130">
        <v>20</v>
      </c>
      <c r="S31" s="346">
        <v>2635.4318309999999</v>
      </c>
      <c r="T31" s="346">
        <v>1051.6890000000001</v>
      </c>
      <c r="U31" s="376">
        <f t="shared" si="4"/>
        <v>2.12284288611488</v>
      </c>
      <c r="V31" s="376"/>
      <c r="W31" s="376">
        <f t="shared" si="5"/>
        <v>1.4857014218965474</v>
      </c>
      <c r="X31" s="80"/>
    </row>
    <row r="32" spans="1:24" ht="24.75" customHeight="1">
      <c r="A32" s="336">
        <v>19</v>
      </c>
      <c r="B32" s="105" t="s">
        <v>330</v>
      </c>
      <c r="C32" s="346">
        <f t="shared" si="1"/>
        <v>6452.7240000000002</v>
      </c>
      <c r="D32" s="366"/>
      <c r="E32" s="99">
        <v>6452.7240000000002</v>
      </c>
      <c r="F32" s="347"/>
      <c r="G32" s="99"/>
      <c r="H32" s="130"/>
      <c r="I32" s="348">
        <f t="shared" si="2"/>
        <v>25837.800432</v>
      </c>
      <c r="J32" s="349">
        <v>15443.232233999999</v>
      </c>
      <c r="K32" s="367">
        <v>0</v>
      </c>
      <c r="L32" s="367"/>
      <c r="M32" s="350">
        <f>8900.23102-20</f>
        <v>8880.2310199999993</v>
      </c>
      <c r="N32" s="367">
        <v>0</v>
      </c>
      <c r="O32" s="367"/>
      <c r="P32" s="30">
        <f t="shared" si="3"/>
        <v>20</v>
      </c>
      <c r="Q32" s="99"/>
      <c r="R32" s="130">
        <v>20</v>
      </c>
      <c r="S32" s="346">
        <v>1440.1591780000001</v>
      </c>
      <c r="T32" s="346">
        <v>54.177999999999997</v>
      </c>
      <c r="U32" s="376">
        <f t="shared" si="4"/>
        <v>4.0041694688940668</v>
      </c>
      <c r="V32" s="376"/>
      <c r="W32" s="376">
        <f t="shared" si="5"/>
        <v>1.3792982653527408</v>
      </c>
      <c r="X32" s="80"/>
    </row>
    <row r="33" spans="1:23" ht="24.75" customHeight="1">
      <c r="A33" s="336">
        <v>20</v>
      </c>
      <c r="B33" s="105" t="s">
        <v>331</v>
      </c>
      <c r="C33" s="346">
        <f t="shared" si="1"/>
        <v>6216.6210000000001</v>
      </c>
      <c r="D33" s="368"/>
      <c r="E33" s="99">
        <v>6216.6210000000001</v>
      </c>
      <c r="F33" s="347"/>
      <c r="G33" s="24"/>
      <c r="H33" s="134"/>
      <c r="I33" s="348">
        <f t="shared" si="2"/>
        <v>14830.021514</v>
      </c>
      <c r="J33" s="349">
        <v>2778.864</v>
      </c>
      <c r="K33" s="367">
        <v>0</v>
      </c>
      <c r="L33" s="367"/>
      <c r="M33" s="350">
        <f>9416.488945-20</f>
        <v>9396.4889449999991</v>
      </c>
      <c r="N33" s="367">
        <v>0</v>
      </c>
      <c r="O33" s="367"/>
      <c r="P33" s="30">
        <f t="shared" si="3"/>
        <v>20</v>
      </c>
      <c r="Q33" s="99"/>
      <c r="R33" s="134">
        <v>20</v>
      </c>
      <c r="S33" s="346">
        <v>1855.2355689999999</v>
      </c>
      <c r="T33" s="346">
        <v>779.43299999999999</v>
      </c>
      <c r="U33" s="376">
        <f t="shared" si="4"/>
        <v>2.3855437727344162</v>
      </c>
      <c r="V33" s="376"/>
      <c r="W33" s="376">
        <f t="shared" si="5"/>
        <v>1.5147278473305674</v>
      </c>
    </row>
    <row r="34" spans="1:23" ht="24.75" customHeight="1">
      <c r="A34" s="336">
        <v>21</v>
      </c>
      <c r="B34" s="105" t="s">
        <v>332</v>
      </c>
      <c r="C34" s="346">
        <f t="shared" si="1"/>
        <v>6372.1959999999999</v>
      </c>
      <c r="D34" s="368"/>
      <c r="E34" s="99">
        <v>6372.1959999999999</v>
      </c>
      <c r="F34" s="347"/>
      <c r="G34" s="141"/>
      <c r="H34" s="351"/>
      <c r="I34" s="348">
        <f t="shared" si="2"/>
        <v>14371.365395999999</v>
      </c>
      <c r="J34" s="349">
        <f>2178.137-453</f>
        <v>1725.1370000000002</v>
      </c>
      <c r="K34" s="367">
        <v>0</v>
      </c>
      <c r="L34" s="367"/>
      <c r="M34" s="350">
        <f>9376.147921-10</f>
        <v>9366.1479209999998</v>
      </c>
      <c r="N34" s="367">
        <v>0</v>
      </c>
      <c r="O34" s="367"/>
      <c r="P34" s="30">
        <f t="shared" si="3"/>
        <v>463.48700000000002</v>
      </c>
      <c r="Q34" s="99">
        <f>467-13.513</f>
        <v>453.48700000000002</v>
      </c>
      <c r="R34" s="351">
        <v>10</v>
      </c>
      <c r="S34" s="346">
        <v>1606.7264749999999</v>
      </c>
      <c r="T34" s="346">
        <v>1209.867</v>
      </c>
      <c r="U34" s="376">
        <f t="shared" si="4"/>
        <v>2.2553238155260762</v>
      </c>
      <c r="V34" s="376"/>
      <c r="W34" s="376">
        <f t="shared" si="5"/>
        <v>1.4714154933401296</v>
      </c>
    </row>
    <row r="35" spans="1:23" ht="21.75" customHeight="1">
      <c r="A35" s="336">
        <v>22</v>
      </c>
      <c r="B35" s="105" t="s">
        <v>333</v>
      </c>
      <c r="C35" s="346">
        <f t="shared" si="1"/>
        <v>6260.5109999999995</v>
      </c>
      <c r="D35" s="369"/>
      <c r="E35" s="99">
        <v>6260.5109999999995</v>
      </c>
      <c r="F35" s="347"/>
      <c r="G35" s="141"/>
      <c r="H35" s="352"/>
      <c r="I35" s="348">
        <f t="shared" si="2"/>
        <v>28341.127351000003</v>
      </c>
      <c r="J35" s="349">
        <f>12112.382095-2414</f>
        <v>9698.3820950000008</v>
      </c>
      <c r="K35" s="367"/>
      <c r="L35" s="367"/>
      <c r="M35" s="350">
        <f>8147.616147-20</f>
        <v>8127.6161469999997</v>
      </c>
      <c r="N35" s="367">
        <v>68.492000000000004</v>
      </c>
      <c r="O35" s="367"/>
      <c r="P35" s="30">
        <f t="shared" si="3"/>
        <v>2434</v>
      </c>
      <c r="Q35" s="99">
        <v>2414</v>
      </c>
      <c r="R35" s="366">
        <v>20</v>
      </c>
      <c r="S35" s="346">
        <v>5160.3776269999998</v>
      </c>
      <c r="T35" s="346">
        <v>2920.7514820000001</v>
      </c>
      <c r="U35" s="376">
        <f t="shared" si="4"/>
        <v>4.5269671039632398</v>
      </c>
      <c r="V35" s="376"/>
      <c r="W35" s="376">
        <f t="shared" si="5"/>
        <v>1.3014298907868704</v>
      </c>
    </row>
    <row r="36" spans="1:23">
      <c r="A36" s="370"/>
      <c r="B36" s="371"/>
      <c r="C36" s="372"/>
      <c r="D36" s="372"/>
      <c r="E36" s="372"/>
      <c r="F36" s="372"/>
      <c r="G36" s="372"/>
      <c r="H36" s="372"/>
      <c r="I36" s="371"/>
      <c r="J36" s="371"/>
      <c r="K36" s="373"/>
      <c r="L36" s="373"/>
      <c r="M36" s="373"/>
      <c r="N36" s="373"/>
      <c r="O36" s="373"/>
      <c r="P36" s="373"/>
      <c r="Q36" s="371"/>
      <c r="R36" s="371"/>
      <c r="S36" s="371"/>
      <c r="T36" s="371"/>
      <c r="U36" s="374"/>
      <c r="V36" s="374"/>
      <c r="W36" s="374"/>
    </row>
    <row r="37" spans="1:23">
      <c r="C37" s="19"/>
      <c r="D37" s="19"/>
      <c r="E37" s="19"/>
      <c r="I37" s="15"/>
      <c r="J37" s="15"/>
      <c r="K37" s="32"/>
      <c r="L37" s="32"/>
      <c r="M37" s="32"/>
      <c r="N37" s="32"/>
      <c r="O37" s="32"/>
      <c r="P37" s="32"/>
      <c r="U37" s="375"/>
      <c r="V37" s="375"/>
      <c r="W37" s="375"/>
    </row>
    <row r="38" spans="1:23">
      <c r="C38" s="19"/>
      <c r="D38" s="19"/>
      <c r="E38" s="19"/>
      <c r="K38" s="32"/>
      <c r="L38" s="32"/>
      <c r="M38" s="32"/>
      <c r="N38" s="32"/>
      <c r="O38" s="32"/>
      <c r="P38" s="32"/>
      <c r="U38" s="375"/>
      <c r="V38" s="375"/>
      <c r="W38" s="375"/>
    </row>
    <row r="39" spans="1:23">
      <c r="C39" s="19"/>
      <c r="D39" s="19"/>
      <c r="E39" s="19"/>
      <c r="K39" s="32"/>
      <c r="L39" s="32"/>
      <c r="M39" s="32"/>
      <c r="N39" s="32"/>
      <c r="O39" s="32"/>
      <c r="P39" s="32"/>
      <c r="U39" s="375"/>
      <c r="V39" s="375"/>
      <c r="W39" s="375"/>
    </row>
    <row r="40" spans="1:23">
      <c r="C40" s="19"/>
      <c r="D40" s="19"/>
      <c r="E40" s="19"/>
      <c r="K40" s="32"/>
      <c r="L40" s="32"/>
      <c r="M40" s="32"/>
      <c r="N40" s="32"/>
      <c r="O40" s="32"/>
      <c r="P40" s="32"/>
    </row>
    <row r="41" spans="1:23">
      <c r="C41" s="19"/>
      <c r="D41" s="19"/>
      <c r="E41" s="19"/>
      <c r="K41" s="32"/>
      <c r="L41" s="32"/>
      <c r="M41" s="32"/>
      <c r="N41" s="32"/>
      <c r="O41" s="32"/>
      <c r="P41" s="32"/>
    </row>
    <row r="42" spans="1:23">
      <c r="C42" s="19"/>
      <c r="D42" s="19"/>
      <c r="E42" s="19"/>
      <c r="K42" s="32"/>
      <c r="L42" s="32"/>
      <c r="M42" s="32"/>
      <c r="N42" s="32"/>
      <c r="O42" s="32"/>
      <c r="P42" s="32"/>
    </row>
    <row r="43" spans="1:23">
      <c r="C43" s="19"/>
      <c r="D43" s="19"/>
      <c r="E43" s="19"/>
      <c r="K43" s="32"/>
      <c r="L43" s="32"/>
      <c r="M43" s="32"/>
      <c r="N43" s="32"/>
      <c r="O43" s="32"/>
      <c r="P43" s="32"/>
    </row>
    <row r="44" spans="1:23">
      <c r="C44" s="19"/>
      <c r="D44" s="19"/>
      <c r="E44" s="19"/>
      <c r="K44" s="32"/>
      <c r="L44" s="32"/>
      <c r="M44" s="32"/>
      <c r="N44" s="32"/>
      <c r="O44" s="32"/>
      <c r="P44" s="32"/>
    </row>
    <row r="45" spans="1:23">
      <c r="C45" s="19"/>
      <c r="D45" s="19"/>
      <c r="E45" s="19"/>
      <c r="K45" s="32"/>
      <c r="L45" s="32"/>
      <c r="M45" s="32"/>
      <c r="N45" s="32"/>
      <c r="O45" s="32"/>
      <c r="P45" s="32"/>
    </row>
    <row r="46" spans="1:23">
      <c r="C46" s="19"/>
      <c r="D46" s="19"/>
      <c r="E46" s="19"/>
      <c r="K46" s="32"/>
      <c r="L46" s="32"/>
      <c r="M46" s="32"/>
      <c r="N46" s="32"/>
      <c r="O46" s="32"/>
      <c r="P46" s="32"/>
    </row>
    <row r="47" spans="1:23">
      <c r="C47" s="19"/>
      <c r="D47" s="19"/>
      <c r="E47" s="19"/>
      <c r="K47" s="32"/>
      <c r="L47" s="32"/>
      <c r="M47" s="32"/>
      <c r="N47" s="32"/>
      <c r="O47" s="32"/>
      <c r="P47" s="32"/>
    </row>
    <row r="48" spans="1:23">
      <c r="C48" s="19"/>
      <c r="D48" s="19"/>
      <c r="E48" s="19"/>
      <c r="K48" s="32"/>
      <c r="L48" s="32"/>
      <c r="M48" s="32"/>
      <c r="N48" s="32"/>
      <c r="O48" s="32"/>
      <c r="P48" s="32"/>
    </row>
    <row r="49" spans="3:16">
      <c r="C49" s="19"/>
      <c r="D49" s="19"/>
      <c r="E49" s="19"/>
      <c r="K49" s="32"/>
      <c r="L49" s="32"/>
      <c r="M49" s="32"/>
      <c r="N49" s="32"/>
      <c r="O49" s="32"/>
      <c r="P49" s="32"/>
    </row>
    <row r="50" spans="3:16">
      <c r="C50" s="19"/>
      <c r="D50" s="19"/>
      <c r="E50" s="19"/>
      <c r="K50" s="32"/>
      <c r="L50" s="32"/>
      <c r="M50" s="32"/>
      <c r="N50" s="32"/>
      <c r="O50" s="32"/>
      <c r="P50" s="32"/>
    </row>
    <row r="51" spans="3:16">
      <c r="C51" s="19"/>
      <c r="D51" s="19"/>
      <c r="E51" s="19"/>
      <c r="K51" s="32"/>
      <c r="L51" s="32"/>
      <c r="M51" s="32"/>
      <c r="N51" s="32"/>
      <c r="O51" s="32"/>
      <c r="P51" s="32"/>
    </row>
    <row r="52" spans="3:16">
      <c r="C52" s="19"/>
      <c r="D52" s="19"/>
      <c r="E52" s="19"/>
      <c r="K52" s="32"/>
      <c r="L52" s="32"/>
      <c r="M52" s="32"/>
      <c r="N52" s="32"/>
      <c r="O52" s="32"/>
      <c r="P52" s="32"/>
    </row>
    <row r="53" spans="3:16">
      <c r="C53" s="19"/>
      <c r="D53" s="19"/>
      <c r="E53" s="19"/>
      <c r="K53" s="32"/>
      <c r="L53" s="32"/>
      <c r="M53" s="32"/>
      <c r="N53" s="32"/>
      <c r="O53" s="32"/>
      <c r="P53" s="32"/>
    </row>
    <row r="54" spans="3:16">
      <c r="C54" s="19"/>
      <c r="D54" s="19"/>
      <c r="E54" s="19"/>
      <c r="K54" s="32"/>
      <c r="L54" s="32"/>
      <c r="M54" s="32"/>
      <c r="N54" s="32"/>
      <c r="O54" s="32"/>
      <c r="P54" s="32"/>
    </row>
    <row r="55" spans="3:16">
      <c r="C55" s="19"/>
      <c r="D55" s="19"/>
      <c r="E55" s="19"/>
      <c r="K55" s="32"/>
      <c r="L55" s="32"/>
      <c r="M55" s="32"/>
      <c r="N55" s="32"/>
      <c r="O55" s="32"/>
      <c r="P55" s="32"/>
    </row>
    <row r="56" spans="3:16">
      <c r="C56" s="19"/>
      <c r="D56" s="19"/>
      <c r="E56" s="19"/>
      <c r="K56" s="32"/>
      <c r="L56" s="32"/>
      <c r="M56" s="32"/>
      <c r="N56" s="32"/>
      <c r="O56" s="32"/>
      <c r="P56" s="32"/>
    </row>
    <row r="57" spans="3:16">
      <c r="C57" s="19"/>
      <c r="D57" s="19"/>
      <c r="E57" s="19"/>
      <c r="K57" s="32"/>
      <c r="L57" s="32"/>
      <c r="M57" s="32"/>
      <c r="N57" s="32"/>
      <c r="O57" s="32"/>
      <c r="P57" s="32"/>
    </row>
    <row r="58" spans="3:16">
      <c r="C58" s="19"/>
      <c r="D58" s="19"/>
      <c r="E58" s="19"/>
      <c r="K58" s="32"/>
      <c r="L58" s="32"/>
      <c r="M58" s="32"/>
      <c r="N58" s="32"/>
      <c r="O58" s="32"/>
      <c r="P58" s="32"/>
    </row>
    <row r="59" spans="3:16">
      <c r="C59" s="19"/>
      <c r="D59" s="19"/>
      <c r="E59" s="19"/>
    </row>
    <row r="60" spans="3:16">
      <c r="C60" s="19"/>
      <c r="D60" s="19"/>
      <c r="E60" s="19"/>
    </row>
    <row r="61" spans="3:16">
      <c r="E61" s="19"/>
    </row>
    <row r="62" spans="3:16">
      <c r="E62" s="81"/>
    </row>
    <row r="63" spans="3:16">
      <c r="E63" s="19"/>
    </row>
    <row r="64" spans="3:16">
      <c r="E64" s="19"/>
    </row>
    <row r="65" spans="5:5">
      <c r="E65" s="19"/>
    </row>
    <row r="66" spans="5:5">
      <c r="E66" s="19"/>
    </row>
    <row r="67" spans="5:5">
      <c r="E67" s="32"/>
    </row>
    <row r="68" spans="5:5">
      <c r="E68" s="32"/>
    </row>
  </sheetData>
  <mergeCells count="31">
    <mergeCell ref="A13:B13"/>
    <mergeCell ref="W9:W11"/>
    <mergeCell ref="J10:J11"/>
    <mergeCell ref="K10:L10"/>
    <mergeCell ref="M10:M11"/>
    <mergeCell ref="N10:O10"/>
    <mergeCell ref="P10:P11"/>
    <mergeCell ref="Q10:R10"/>
    <mergeCell ref="M9:O9"/>
    <mergeCell ref="P9:R9"/>
    <mergeCell ref="S9:S11"/>
    <mergeCell ref="T9:T11"/>
    <mergeCell ref="U9:U11"/>
    <mergeCell ref="V9:V11"/>
    <mergeCell ref="J9:L9"/>
    <mergeCell ref="A8:A11"/>
    <mergeCell ref="Q1:U1"/>
    <mergeCell ref="Q2:U2"/>
    <mergeCell ref="A3:W3"/>
    <mergeCell ref="A4:W4"/>
    <mergeCell ref="R7:W7"/>
    <mergeCell ref="A5:W5"/>
    <mergeCell ref="B8:B11"/>
    <mergeCell ref="C8:H8"/>
    <mergeCell ref="I8:T8"/>
    <mergeCell ref="U8:W8"/>
    <mergeCell ref="C9:C11"/>
    <mergeCell ref="D9:D11"/>
    <mergeCell ref="E9:E11"/>
    <mergeCell ref="F9:H10"/>
    <mergeCell ref="I9:I11"/>
  </mergeCells>
  <printOptions horizontalCentered="1"/>
  <pageMargins left="0.2" right="0.2" top="0.43" bottom="0.75" header="0.3" footer="0.3"/>
  <pageSetup paperSize="9" scale="55" orientation="landscape" r:id="rId1"/>
  <headerFoot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C35"/>
  <sheetViews>
    <sheetView topLeftCell="A5" zoomScale="85" zoomScaleNormal="85" workbookViewId="0">
      <selection activeCell="B5" sqref="B5:Z5"/>
    </sheetView>
  </sheetViews>
  <sheetFormatPr defaultRowHeight="15"/>
  <cols>
    <col min="1" max="1" width="6.28515625" style="15" customWidth="1"/>
    <col min="2" max="2" width="17.42578125" style="15" customWidth="1"/>
    <col min="3" max="3" width="11.5703125" style="26" bestFit="1" customWidth="1"/>
    <col min="4" max="4" width="13" style="15" customWidth="1"/>
    <col min="5" max="5" width="10.5703125" style="15" customWidth="1"/>
    <col min="6" max="6" width="7.140625" style="15" customWidth="1"/>
    <col min="7" max="7" width="8.5703125" style="15" customWidth="1"/>
    <col min="8" max="8" width="11.85546875" style="15" customWidth="1"/>
    <col min="9" max="9" width="11" style="15" customWidth="1"/>
    <col min="10" max="10" width="9.7109375" style="15" customWidth="1"/>
    <col min="11" max="11" width="10.5703125" style="26" customWidth="1"/>
    <col min="12" max="12" width="9.7109375" style="15" customWidth="1"/>
    <col min="13" max="13" width="10" style="15" customWidth="1"/>
    <col min="14" max="14" width="7.140625" style="15" customWidth="1"/>
    <col min="15" max="15" width="9.7109375" style="15" customWidth="1"/>
    <col min="16" max="16" width="9" style="15" customWidth="1"/>
    <col min="17" max="17" width="9.140625" style="15" customWidth="1"/>
    <col min="18" max="18" width="9" style="15" customWidth="1"/>
    <col min="19" max="19" width="8" style="15" customWidth="1"/>
    <col min="20" max="20" width="7" style="15" customWidth="1"/>
    <col min="21" max="21" width="7.85546875" style="15" customWidth="1"/>
    <col min="22" max="22" width="8" style="15" customWidth="1"/>
    <col min="23" max="23" width="7.7109375" style="15" customWidth="1"/>
    <col min="24" max="24" width="9.28515625" style="15" customWidth="1"/>
    <col min="25" max="25" width="7.7109375" style="15" customWidth="1"/>
    <col min="26" max="26" width="8.28515625" style="15" customWidth="1"/>
    <col min="27" max="28" width="10.5703125" style="15" hidden="1" customWidth="1"/>
    <col min="29" max="29" width="2.85546875" style="15" hidden="1" customWidth="1"/>
    <col min="30" max="16384" width="9.140625" style="15"/>
  </cols>
  <sheetData>
    <row r="1" spans="1:29">
      <c r="C1" s="15"/>
      <c r="K1" s="15"/>
      <c r="W1" s="449" t="s">
        <v>146</v>
      </c>
      <c r="X1" s="449"/>
      <c r="Y1" s="449"/>
      <c r="Z1" s="449"/>
    </row>
    <row r="2" spans="1:29">
      <c r="C2" s="15"/>
      <c r="K2" s="15"/>
      <c r="W2" s="450"/>
      <c r="X2" s="450"/>
      <c r="Y2" s="450"/>
      <c r="Z2" s="450"/>
    </row>
    <row r="3" spans="1:29">
      <c r="A3" s="451" t="s">
        <v>310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29" hidden="1">
      <c r="A4" s="452" t="s">
        <v>262</v>
      </c>
      <c r="B4" s="452"/>
      <c r="C4" s="452"/>
      <c r="D4" s="452"/>
      <c r="E4" s="452"/>
      <c r="F4" s="452"/>
      <c r="G4" s="452"/>
      <c r="H4" s="452"/>
      <c r="I4" s="452"/>
      <c r="J4" s="452"/>
      <c r="K4" s="452"/>
      <c r="L4" s="452"/>
      <c r="M4" s="452"/>
      <c r="N4" s="452"/>
      <c r="O4" s="452"/>
      <c r="P4" s="452"/>
      <c r="Q4" s="452"/>
      <c r="R4" s="452"/>
      <c r="S4" s="452"/>
      <c r="T4" s="452"/>
      <c r="U4" s="452"/>
      <c r="V4" s="452"/>
      <c r="W4" s="452"/>
      <c r="X4" s="452"/>
      <c r="Y4" s="452"/>
      <c r="Z4" s="452"/>
    </row>
    <row r="5" spans="1:29" ht="15.75" customHeight="1">
      <c r="A5" s="342"/>
      <c r="B5" s="394" t="s">
        <v>454</v>
      </c>
      <c r="C5" s="394"/>
      <c r="D5" s="394"/>
      <c r="E5" s="394"/>
      <c r="F5" s="394"/>
      <c r="G5" s="394"/>
      <c r="H5" s="394"/>
      <c r="I5" s="394"/>
      <c r="J5" s="394"/>
      <c r="K5" s="394"/>
      <c r="L5" s="394"/>
      <c r="M5" s="394"/>
      <c r="N5" s="394"/>
      <c r="O5" s="394"/>
      <c r="P5" s="394"/>
      <c r="Q5" s="394"/>
      <c r="R5" s="394"/>
      <c r="S5" s="394"/>
      <c r="T5" s="394"/>
      <c r="U5" s="394"/>
      <c r="V5" s="394"/>
      <c r="W5" s="394"/>
      <c r="X5" s="394"/>
      <c r="Y5" s="394"/>
      <c r="Z5" s="394"/>
    </row>
    <row r="6" spans="1:29">
      <c r="A6" s="342"/>
      <c r="B6" s="342"/>
      <c r="C6" s="342"/>
      <c r="D6" s="342"/>
      <c r="E6" s="342"/>
      <c r="F6" s="342"/>
      <c r="G6" s="342"/>
      <c r="H6" s="342"/>
      <c r="I6" s="342"/>
      <c r="J6" s="342"/>
      <c r="K6" s="342"/>
      <c r="L6" s="342"/>
      <c r="M6" s="342"/>
      <c r="N6" s="342"/>
      <c r="O6" s="342"/>
      <c r="P6" s="342"/>
      <c r="Q6" s="342"/>
      <c r="R6" s="342"/>
      <c r="S6" s="342"/>
      <c r="T6" s="342"/>
      <c r="U6" s="342"/>
      <c r="V6" s="342"/>
      <c r="W6" s="342"/>
      <c r="X6" s="342"/>
      <c r="Y6" s="342"/>
      <c r="Z6" s="342"/>
    </row>
    <row r="7" spans="1:29">
      <c r="C7" s="15"/>
      <c r="E7" s="32"/>
      <c r="H7" s="32"/>
      <c r="I7" s="32"/>
      <c r="J7" s="32"/>
      <c r="K7" s="32"/>
      <c r="N7" s="32"/>
      <c r="O7" s="32"/>
      <c r="P7" s="32"/>
      <c r="Q7" s="32"/>
      <c r="R7" s="32"/>
      <c r="Z7" s="23" t="s">
        <v>47</v>
      </c>
    </row>
    <row r="8" spans="1:29">
      <c r="A8" s="447" t="s">
        <v>1</v>
      </c>
      <c r="B8" s="447" t="s">
        <v>208</v>
      </c>
      <c r="C8" s="447" t="s">
        <v>272</v>
      </c>
      <c r="D8" s="447"/>
      <c r="E8" s="447"/>
      <c r="F8" s="447"/>
      <c r="G8" s="447"/>
      <c r="H8" s="447"/>
      <c r="I8" s="447"/>
      <c r="J8" s="447"/>
      <c r="K8" s="447" t="s">
        <v>49</v>
      </c>
      <c r="L8" s="447"/>
      <c r="M8" s="447"/>
      <c r="N8" s="447"/>
      <c r="O8" s="447"/>
      <c r="P8" s="447"/>
      <c r="Q8" s="447"/>
      <c r="R8" s="447"/>
      <c r="S8" s="447" t="s">
        <v>147</v>
      </c>
      <c r="T8" s="447"/>
      <c r="U8" s="447"/>
      <c r="V8" s="447"/>
      <c r="W8" s="447"/>
      <c r="X8" s="447"/>
      <c r="Y8" s="447"/>
      <c r="Z8" s="447"/>
    </row>
    <row r="9" spans="1:29">
      <c r="A9" s="447"/>
      <c r="B9" s="447"/>
      <c r="C9" s="447" t="s">
        <v>0</v>
      </c>
      <c r="D9" s="448" t="s">
        <v>79</v>
      </c>
      <c r="E9" s="448" t="s">
        <v>22</v>
      </c>
      <c r="F9" s="448"/>
      <c r="G9" s="448"/>
      <c r="H9" s="448"/>
      <c r="I9" s="448"/>
      <c r="J9" s="448"/>
      <c r="K9" s="447" t="s">
        <v>0</v>
      </c>
      <c r="L9" s="448" t="s">
        <v>79</v>
      </c>
      <c r="M9" s="448" t="s">
        <v>22</v>
      </c>
      <c r="N9" s="448"/>
      <c r="O9" s="448"/>
      <c r="P9" s="448"/>
      <c r="Q9" s="448"/>
      <c r="R9" s="448"/>
      <c r="S9" s="447" t="s">
        <v>0</v>
      </c>
      <c r="T9" s="448" t="s">
        <v>79</v>
      </c>
      <c r="U9" s="448" t="s">
        <v>22</v>
      </c>
      <c r="V9" s="448"/>
      <c r="W9" s="448"/>
      <c r="X9" s="448"/>
      <c r="Y9" s="448"/>
      <c r="Z9" s="448"/>
    </row>
    <row r="10" spans="1:29" ht="15" customHeight="1">
      <c r="A10" s="447"/>
      <c r="B10" s="447"/>
      <c r="C10" s="447"/>
      <c r="D10" s="448"/>
      <c r="E10" s="448" t="s">
        <v>0</v>
      </c>
      <c r="F10" s="448" t="s">
        <v>148</v>
      </c>
      <c r="G10" s="448"/>
      <c r="H10" s="448" t="s">
        <v>149</v>
      </c>
      <c r="I10" s="448" t="s">
        <v>150</v>
      </c>
      <c r="J10" s="448" t="s">
        <v>257</v>
      </c>
      <c r="K10" s="447"/>
      <c r="L10" s="448"/>
      <c r="M10" s="448" t="s">
        <v>0</v>
      </c>
      <c r="N10" s="448" t="s">
        <v>148</v>
      </c>
      <c r="O10" s="448"/>
      <c r="P10" s="448" t="s">
        <v>149</v>
      </c>
      <c r="Q10" s="448" t="s">
        <v>266</v>
      </c>
      <c r="R10" s="448" t="s">
        <v>151</v>
      </c>
      <c r="S10" s="447"/>
      <c r="T10" s="448"/>
      <c r="U10" s="448" t="s">
        <v>0</v>
      </c>
      <c r="V10" s="448" t="s">
        <v>148</v>
      </c>
      <c r="W10" s="448"/>
      <c r="X10" s="448" t="s">
        <v>149</v>
      </c>
      <c r="Y10" s="448" t="s">
        <v>259</v>
      </c>
      <c r="Z10" s="448" t="s">
        <v>151</v>
      </c>
    </row>
    <row r="11" spans="1:29" ht="100.5" customHeight="1">
      <c r="A11" s="447"/>
      <c r="B11" s="447"/>
      <c r="C11" s="447"/>
      <c r="D11" s="448"/>
      <c r="E11" s="448"/>
      <c r="F11" s="337" t="s">
        <v>152</v>
      </c>
      <c r="G11" s="337" t="s">
        <v>153</v>
      </c>
      <c r="H11" s="448"/>
      <c r="I11" s="448"/>
      <c r="J11" s="448"/>
      <c r="K11" s="447"/>
      <c r="L11" s="448"/>
      <c r="M11" s="448"/>
      <c r="N11" s="337" t="s">
        <v>152</v>
      </c>
      <c r="O11" s="337" t="s">
        <v>153</v>
      </c>
      <c r="P11" s="448"/>
      <c r="Q11" s="448"/>
      <c r="R11" s="448"/>
      <c r="S11" s="447"/>
      <c r="T11" s="448"/>
      <c r="U11" s="448"/>
      <c r="V11" s="337" t="s">
        <v>152</v>
      </c>
      <c r="W11" s="337" t="s">
        <v>153</v>
      </c>
      <c r="X11" s="448"/>
      <c r="Y11" s="448"/>
      <c r="Z11" s="448"/>
    </row>
    <row r="12" spans="1:29" ht="30">
      <c r="A12" s="337" t="s">
        <v>3</v>
      </c>
      <c r="B12" s="337" t="s">
        <v>4</v>
      </c>
      <c r="C12" s="337" t="s">
        <v>130</v>
      </c>
      <c r="D12" s="337">
        <v>2</v>
      </c>
      <c r="E12" s="337" t="s">
        <v>154</v>
      </c>
      <c r="F12" s="337">
        <v>4</v>
      </c>
      <c r="G12" s="337">
        <v>5</v>
      </c>
      <c r="H12" s="337">
        <v>6</v>
      </c>
      <c r="I12" s="337">
        <v>7</v>
      </c>
      <c r="J12" s="337">
        <v>8</v>
      </c>
      <c r="K12" s="337" t="s">
        <v>221</v>
      </c>
      <c r="L12" s="337">
        <v>10</v>
      </c>
      <c r="M12" s="337" t="s">
        <v>155</v>
      </c>
      <c r="N12" s="337">
        <v>12</v>
      </c>
      <c r="O12" s="337">
        <v>13</v>
      </c>
      <c r="P12" s="337">
        <v>14</v>
      </c>
      <c r="Q12" s="337">
        <v>15</v>
      </c>
      <c r="R12" s="337">
        <v>16</v>
      </c>
      <c r="S12" s="337" t="s">
        <v>228</v>
      </c>
      <c r="T12" s="337" t="s">
        <v>229</v>
      </c>
      <c r="U12" s="337" t="s">
        <v>230</v>
      </c>
      <c r="V12" s="337" t="s">
        <v>231</v>
      </c>
      <c r="W12" s="337" t="s">
        <v>232</v>
      </c>
      <c r="X12" s="337" t="s">
        <v>233</v>
      </c>
      <c r="Y12" s="337" t="s">
        <v>234</v>
      </c>
      <c r="Z12" s="337" t="s">
        <v>235</v>
      </c>
    </row>
    <row r="13" spans="1:29" ht="24.75" customHeight="1">
      <c r="A13" s="446" t="s">
        <v>140</v>
      </c>
      <c r="B13" s="446"/>
      <c r="C13" s="378">
        <f>SUM(C14:C35)</f>
        <v>169431.171</v>
      </c>
      <c r="D13" s="378">
        <f>SUM(D14:D35)</f>
        <v>132866.516</v>
      </c>
      <c r="E13" s="378">
        <f>SUM(E14:E35)</f>
        <v>36564.654999999999</v>
      </c>
      <c r="F13" s="378">
        <f t="shared" ref="F13:Z13" si="0">SUM(F14:F35)</f>
        <v>0</v>
      </c>
      <c r="G13" s="378">
        <f t="shared" si="0"/>
        <v>36564.654999999999</v>
      </c>
      <c r="H13" s="378">
        <f t="shared" si="0"/>
        <v>24796</v>
      </c>
      <c r="I13" s="378">
        <f t="shared" si="0"/>
        <v>11768.944</v>
      </c>
      <c r="J13" s="378">
        <f t="shared" si="0"/>
        <v>0</v>
      </c>
      <c r="K13" s="378">
        <f t="shared" si="0"/>
        <v>363412.15083200001</v>
      </c>
      <c r="L13" s="378">
        <f t="shared" si="0"/>
        <v>132866.516</v>
      </c>
      <c r="M13" s="378">
        <f t="shared" si="0"/>
        <v>230545.63483200001</v>
      </c>
      <c r="N13" s="378">
        <f t="shared" si="0"/>
        <v>0</v>
      </c>
      <c r="O13" s="378">
        <f t="shared" si="0"/>
        <v>230545.63483200001</v>
      </c>
      <c r="P13" s="378">
        <f t="shared" si="0"/>
        <v>5180.0894600000001</v>
      </c>
      <c r="Q13" s="378">
        <f t="shared" si="0"/>
        <v>224875.60537199999</v>
      </c>
      <c r="R13" s="378">
        <f t="shared" si="0"/>
        <v>489.94</v>
      </c>
      <c r="S13" s="391">
        <f t="shared" si="0"/>
        <v>50.994839253934408</v>
      </c>
      <c r="T13" s="391">
        <f t="shared" si="0"/>
        <v>22</v>
      </c>
      <c r="U13" s="391">
        <f t="shared" si="0"/>
        <v>641.70565138976326</v>
      </c>
      <c r="V13" s="391">
        <f t="shared" si="0"/>
        <v>0</v>
      </c>
      <c r="W13" s="391">
        <f t="shared" si="0"/>
        <v>641.70565138976326</v>
      </c>
      <c r="X13" s="391">
        <f t="shared" si="0"/>
        <v>0</v>
      </c>
      <c r="Y13" s="391">
        <f t="shared" si="0"/>
        <v>870.34777996360879</v>
      </c>
      <c r="Z13" s="391">
        <f t="shared" si="0"/>
        <v>0</v>
      </c>
      <c r="AA13" s="32"/>
      <c r="AB13" s="32"/>
      <c r="AC13" s="32"/>
    </row>
    <row r="14" spans="1:29">
      <c r="A14" s="337">
        <v>1</v>
      </c>
      <c r="B14" s="379" t="s">
        <v>312</v>
      </c>
      <c r="C14" s="380">
        <f>D14+E14</f>
        <v>6944.9589999999998</v>
      </c>
      <c r="D14" s="381">
        <v>6066.4459999999999</v>
      </c>
      <c r="E14" s="382">
        <f>G14+F14</f>
        <v>878.51300000000003</v>
      </c>
      <c r="F14" s="383"/>
      <c r="G14" s="384">
        <v>878.51300000000003</v>
      </c>
      <c r="H14" s="383">
        <v>506</v>
      </c>
      <c r="I14" s="384">
        <f>879-506</f>
        <v>373</v>
      </c>
      <c r="J14" s="383"/>
      <c r="K14" s="380">
        <f>L14+M14</f>
        <v>26018.904905000003</v>
      </c>
      <c r="L14" s="381">
        <v>6066.4459999999999</v>
      </c>
      <c r="M14" s="374">
        <f>N14+O14</f>
        <v>19952.458905000003</v>
      </c>
      <c r="N14" s="383"/>
      <c r="O14" s="374">
        <f>P14+Q14+R14</f>
        <v>19952.458905000003</v>
      </c>
      <c r="P14" s="383"/>
      <c r="Q14" s="373">
        <v>19952.458905000003</v>
      </c>
      <c r="R14" s="383"/>
      <c r="S14" s="392">
        <f>K14/C14</f>
        <v>3.7464447097527867</v>
      </c>
      <c r="T14" s="392">
        <f t="shared" ref="T14:Y14" si="1">L14/D14</f>
        <v>1</v>
      </c>
      <c r="U14" s="392">
        <f>M14/E14</f>
        <v>22.711626242298067</v>
      </c>
      <c r="V14" s="392">
        <v>0</v>
      </c>
      <c r="W14" s="392">
        <f t="shared" si="1"/>
        <v>22.711626242298067</v>
      </c>
      <c r="X14" s="392">
        <v>0</v>
      </c>
      <c r="Y14" s="392">
        <f t="shared" si="1"/>
        <v>53.491846930294912</v>
      </c>
      <c r="Z14" s="392"/>
      <c r="AA14" s="32"/>
      <c r="AB14" s="19"/>
      <c r="AC14" s="32"/>
    </row>
    <row r="15" spans="1:29">
      <c r="A15" s="337">
        <v>2</v>
      </c>
      <c r="B15" s="379" t="s">
        <v>313</v>
      </c>
      <c r="C15" s="380">
        <f t="shared" ref="C15:C35" si="2">D15+E15</f>
        <v>7146.165</v>
      </c>
      <c r="D15" s="381">
        <v>6271.5950000000003</v>
      </c>
      <c r="E15" s="382">
        <f t="shared" ref="E15:E35" si="3">G15+F15</f>
        <v>874.57</v>
      </c>
      <c r="F15" s="383"/>
      <c r="G15" s="384">
        <v>874.57</v>
      </c>
      <c r="H15" s="383"/>
      <c r="I15" s="384">
        <v>874.57</v>
      </c>
      <c r="J15" s="385"/>
      <c r="K15" s="380">
        <f t="shared" ref="K15:K35" si="4">L15+M15</f>
        <v>17013.348753999999</v>
      </c>
      <c r="L15" s="381">
        <v>6271.5950000000003</v>
      </c>
      <c r="M15" s="374">
        <f t="shared" ref="M15:M35" si="5">N15+O15</f>
        <v>10741.753753999998</v>
      </c>
      <c r="N15" s="383"/>
      <c r="O15" s="374">
        <f t="shared" ref="O15:O35" si="6">P15+Q15+R15</f>
        <v>10741.753753999998</v>
      </c>
      <c r="P15" s="383"/>
      <c r="Q15" s="373">
        <v>10721.753753999998</v>
      </c>
      <c r="R15" s="385">
        <v>20</v>
      </c>
      <c r="S15" s="392">
        <f t="shared" ref="S15:S35" si="7">K15/C15</f>
        <v>2.380766292689855</v>
      </c>
      <c r="T15" s="392">
        <f t="shared" ref="T15:T35" si="8">L15/D15</f>
        <v>1</v>
      </c>
      <c r="U15" s="392">
        <f t="shared" ref="U15:U35" si="9">M15/E15</f>
        <v>12.282325890437583</v>
      </c>
      <c r="V15" s="392">
        <v>0</v>
      </c>
      <c r="W15" s="392">
        <f t="shared" ref="W15:W35" si="10">O15/G15</f>
        <v>12.282325890437583</v>
      </c>
      <c r="X15" s="392">
        <v>0</v>
      </c>
      <c r="Y15" s="392">
        <f t="shared" ref="Y15:Y35" si="11">Q15/I15</f>
        <v>12.259457509404617</v>
      </c>
      <c r="Z15" s="392"/>
      <c r="AA15" s="32"/>
      <c r="AB15" s="19"/>
      <c r="AC15" s="32"/>
    </row>
    <row r="16" spans="1:29">
      <c r="A16" s="337">
        <v>3</v>
      </c>
      <c r="B16" s="379" t="s">
        <v>314</v>
      </c>
      <c r="C16" s="380">
        <f t="shared" si="2"/>
        <v>6907.2160000000003</v>
      </c>
      <c r="D16" s="381">
        <v>6199.991</v>
      </c>
      <c r="E16" s="382">
        <f t="shared" si="3"/>
        <v>707.22500000000002</v>
      </c>
      <c r="F16" s="383"/>
      <c r="G16" s="384">
        <v>707.22500000000002</v>
      </c>
      <c r="H16" s="383"/>
      <c r="I16" s="384">
        <v>707.22500000000002</v>
      </c>
      <c r="J16" s="385"/>
      <c r="K16" s="380">
        <f t="shared" si="4"/>
        <v>14418.923278</v>
      </c>
      <c r="L16" s="381">
        <v>6199.991</v>
      </c>
      <c r="M16" s="374">
        <f t="shared" si="5"/>
        <v>8218.9322780000002</v>
      </c>
      <c r="N16" s="383"/>
      <c r="O16" s="374">
        <f t="shared" si="6"/>
        <v>8218.9322780000002</v>
      </c>
      <c r="P16" s="383"/>
      <c r="Q16" s="373">
        <v>8198.9322780000002</v>
      </c>
      <c r="R16" s="385">
        <v>20</v>
      </c>
      <c r="S16" s="392">
        <f t="shared" si="7"/>
        <v>2.0875159077115875</v>
      </c>
      <c r="T16" s="392">
        <f t="shared" si="8"/>
        <v>1</v>
      </c>
      <c r="U16" s="392">
        <f t="shared" si="9"/>
        <v>11.621382555763724</v>
      </c>
      <c r="V16" s="392">
        <v>0</v>
      </c>
      <c r="W16" s="392">
        <f t="shared" si="10"/>
        <v>11.621382555763724</v>
      </c>
      <c r="X16" s="392">
        <v>0</v>
      </c>
      <c r="Y16" s="392">
        <f t="shared" si="11"/>
        <v>11.593103012478348</v>
      </c>
      <c r="Z16" s="392"/>
      <c r="AA16" s="32"/>
      <c r="AB16" s="19"/>
      <c r="AC16" s="32"/>
    </row>
    <row r="17" spans="1:29">
      <c r="A17" s="337">
        <v>4</v>
      </c>
      <c r="B17" s="379" t="s">
        <v>315</v>
      </c>
      <c r="C17" s="380">
        <f t="shared" si="2"/>
        <v>6386.9409999999998</v>
      </c>
      <c r="D17" s="381">
        <v>5801.2730000000001</v>
      </c>
      <c r="E17" s="382">
        <f t="shared" si="3"/>
        <v>585.66800000000001</v>
      </c>
      <c r="F17" s="383"/>
      <c r="G17" s="384">
        <v>585.66800000000001</v>
      </c>
      <c r="H17" s="383"/>
      <c r="I17" s="384">
        <v>585.66800000000001</v>
      </c>
      <c r="J17" s="386"/>
      <c r="K17" s="380">
        <f t="shared" si="4"/>
        <v>13478.381758</v>
      </c>
      <c r="L17" s="381">
        <v>5801.2730000000001</v>
      </c>
      <c r="M17" s="374">
        <f t="shared" si="5"/>
        <v>7677.1087579999994</v>
      </c>
      <c r="N17" s="383"/>
      <c r="O17" s="374">
        <f t="shared" si="6"/>
        <v>7677.1087579999994</v>
      </c>
      <c r="P17" s="383">
        <v>366</v>
      </c>
      <c r="Q17" s="373">
        <v>7311.1087579999994</v>
      </c>
      <c r="R17" s="386"/>
      <c r="S17" s="392">
        <f t="shared" si="7"/>
        <v>2.1103031573330644</v>
      </c>
      <c r="T17" s="392">
        <f t="shared" si="8"/>
        <v>1</v>
      </c>
      <c r="U17" s="392">
        <f t="shared" si="9"/>
        <v>13.108294730120136</v>
      </c>
      <c r="V17" s="392">
        <v>0</v>
      </c>
      <c r="W17" s="392">
        <f t="shared" si="10"/>
        <v>13.108294730120136</v>
      </c>
      <c r="X17" s="392">
        <v>0</v>
      </c>
      <c r="Y17" s="392">
        <f t="shared" si="11"/>
        <v>12.483367296830284</v>
      </c>
      <c r="Z17" s="392"/>
      <c r="AA17" s="32"/>
      <c r="AB17" s="19"/>
      <c r="AC17" s="32"/>
    </row>
    <row r="18" spans="1:29">
      <c r="A18" s="337">
        <v>5</v>
      </c>
      <c r="B18" s="379" t="s">
        <v>316</v>
      </c>
      <c r="C18" s="380">
        <f t="shared" si="2"/>
        <v>6418.0309999999999</v>
      </c>
      <c r="D18" s="381">
        <v>5834.2740000000003</v>
      </c>
      <c r="E18" s="382">
        <f t="shared" si="3"/>
        <v>583.75699999999995</v>
      </c>
      <c r="F18" s="383"/>
      <c r="G18" s="384">
        <v>583.75699999999995</v>
      </c>
      <c r="H18" s="383"/>
      <c r="I18" s="384">
        <v>583.75699999999995</v>
      </c>
      <c r="J18" s="132"/>
      <c r="K18" s="380">
        <f t="shared" si="4"/>
        <v>20849.599101</v>
      </c>
      <c r="L18" s="381">
        <v>5834.2740000000003</v>
      </c>
      <c r="M18" s="374">
        <f t="shared" si="5"/>
        <v>15015.325100999999</v>
      </c>
      <c r="N18" s="383"/>
      <c r="O18" s="374">
        <f t="shared" si="6"/>
        <v>15015.325100999999</v>
      </c>
      <c r="P18" s="383"/>
      <c r="Q18" s="373">
        <v>15005.325100999999</v>
      </c>
      <c r="R18" s="132">
        <v>10</v>
      </c>
      <c r="S18" s="392">
        <f t="shared" si="7"/>
        <v>3.2485974438266192</v>
      </c>
      <c r="T18" s="392">
        <f t="shared" si="8"/>
        <v>1</v>
      </c>
      <c r="U18" s="392">
        <f t="shared" si="9"/>
        <v>25.721875885000095</v>
      </c>
      <c r="V18" s="392">
        <v>0</v>
      </c>
      <c r="W18" s="392">
        <f t="shared" si="10"/>
        <v>25.721875885000095</v>
      </c>
      <c r="X18" s="392">
        <v>0</v>
      </c>
      <c r="Y18" s="392">
        <f t="shared" si="11"/>
        <v>25.704745469433341</v>
      </c>
      <c r="Z18" s="392"/>
      <c r="AA18" s="32"/>
      <c r="AB18" s="19"/>
      <c r="AC18" s="32"/>
    </row>
    <row r="19" spans="1:29">
      <c r="A19" s="337">
        <v>6</v>
      </c>
      <c r="B19" s="379" t="s">
        <v>317</v>
      </c>
      <c r="C19" s="380">
        <f t="shared" si="2"/>
        <v>29910.809000000001</v>
      </c>
      <c r="D19" s="381">
        <v>5508.6109999999999</v>
      </c>
      <c r="E19" s="382">
        <f t="shared" si="3"/>
        <v>24402.198</v>
      </c>
      <c r="F19" s="383"/>
      <c r="G19" s="384">
        <v>24402.198</v>
      </c>
      <c r="H19" s="383">
        <v>24290</v>
      </c>
      <c r="I19" s="384">
        <f>24402-24290</f>
        <v>112</v>
      </c>
      <c r="J19" s="385"/>
      <c r="K19" s="380">
        <f t="shared" si="4"/>
        <v>33457.042946000001</v>
      </c>
      <c r="L19" s="381">
        <v>5508.6109999999999</v>
      </c>
      <c r="M19" s="374">
        <f t="shared" si="5"/>
        <v>27948.431946000001</v>
      </c>
      <c r="N19" s="383"/>
      <c r="O19" s="374">
        <f t="shared" si="6"/>
        <v>27948.431946000001</v>
      </c>
      <c r="P19" s="383"/>
      <c r="Q19" s="373">
        <v>27948.431946000001</v>
      </c>
      <c r="R19" s="385"/>
      <c r="S19" s="392">
        <f t="shared" si="7"/>
        <v>1.1185602818700089</v>
      </c>
      <c r="T19" s="392">
        <f t="shared" si="8"/>
        <v>1</v>
      </c>
      <c r="U19" s="392">
        <f t="shared" si="9"/>
        <v>1.1453243656985326</v>
      </c>
      <c r="V19" s="392">
        <v>0</v>
      </c>
      <c r="W19" s="392">
        <f t="shared" si="10"/>
        <v>1.1453243656985326</v>
      </c>
      <c r="X19" s="392">
        <v>0</v>
      </c>
      <c r="Y19" s="392">
        <f t="shared" si="11"/>
        <v>249.53957094642857</v>
      </c>
      <c r="Z19" s="392"/>
      <c r="AA19" s="32"/>
      <c r="AB19" s="19"/>
      <c r="AC19" s="32"/>
    </row>
    <row r="20" spans="1:29">
      <c r="A20" s="337">
        <v>7</v>
      </c>
      <c r="B20" s="379" t="s">
        <v>318</v>
      </c>
      <c r="C20" s="380">
        <f t="shared" si="2"/>
        <v>6867.6769999999997</v>
      </c>
      <c r="D20" s="381">
        <v>6212.6509999999998</v>
      </c>
      <c r="E20" s="382">
        <f t="shared" si="3"/>
        <v>655.02599999999995</v>
      </c>
      <c r="F20" s="383"/>
      <c r="G20" s="384">
        <v>655.02599999999995</v>
      </c>
      <c r="H20" s="383"/>
      <c r="I20" s="384">
        <v>655.02599999999995</v>
      </c>
      <c r="J20" s="132"/>
      <c r="K20" s="380">
        <f t="shared" si="4"/>
        <v>8951.4097619999993</v>
      </c>
      <c r="L20" s="381">
        <v>6212.6509999999998</v>
      </c>
      <c r="M20" s="374">
        <f t="shared" si="5"/>
        <v>2738.7587619999995</v>
      </c>
      <c r="N20" s="383"/>
      <c r="O20" s="374">
        <f t="shared" si="6"/>
        <v>2738.7587619999995</v>
      </c>
      <c r="P20" s="383"/>
      <c r="Q20" s="373">
        <v>2718.7587619999995</v>
      </c>
      <c r="R20" s="132">
        <v>20</v>
      </c>
      <c r="S20" s="392">
        <f t="shared" si="7"/>
        <v>1.3034115847323628</v>
      </c>
      <c r="T20" s="392">
        <f t="shared" si="8"/>
        <v>1</v>
      </c>
      <c r="U20" s="392">
        <f t="shared" si="9"/>
        <v>4.181145117903716</v>
      </c>
      <c r="V20" s="392">
        <v>0</v>
      </c>
      <c r="W20" s="392">
        <f t="shared" si="10"/>
        <v>4.181145117903716</v>
      </c>
      <c r="X20" s="392">
        <v>0</v>
      </c>
      <c r="Y20" s="392">
        <f t="shared" si="11"/>
        <v>4.1506119787611482</v>
      </c>
      <c r="Z20" s="392"/>
      <c r="AA20" s="32"/>
      <c r="AB20" s="19"/>
      <c r="AC20" s="32"/>
    </row>
    <row r="21" spans="1:29">
      <c r="A21" s="337">
        <v>8</v>
      </c>
      <c r="B21" s="379" t="s">
        <v>319</v>
      </c>
      <c r="C21" s="380">
        <f>D21+E21</f>
        <v>6713.1709999999994</v>
      </c>
      <c r="D21" s="381">
        <v>6627.5029999999997</v>
      </c>
      <c r="E21" s="382">
        <f t="shared" si="3"/>
        <v>85.668000000000006</v>
      </c>
      <c r="F21" s="383"/>
      <c r="G21" s="384">
        <v>85.668000000000006</v>
      </c>
      <c r="H21" s="383"/>
      <c r="I21" s="384">
        <v>85.668000000000006</v>
      </c>
      <c r="J21" s="385"/>
      <c r="K21" s="380">
        <f t="shared" si="4"/>
        <v>14114.646946999999</v>
      </c>
      <c r="L21" s="381">
        <v>6627.5029999999997</v>
      </c>
      <c r="M21" s="374">
        <f t="shared" si="5"/>
        <v>7487.1439469999996</v>
      </c>
      <c r="N21" s="383"/>
      <c r="O21" s="374">
        <f t="shared" si="6"/>
        <v>7487.1439469999996</v>
      </c>
      <c r="P21" s="383">
        <f>1528.10246-1292</f>
        <v>236.10246000000006</v>
      </c>
      <c r="Q21" s="373">
        <v>7241.0414869999995</v>
      </c>
      <c r="R21" s="385">
        <v>10</v>
      </c>
      <c r="S21" s="392">
        <f t="shared" si="7"/>
        <v>2.1025305249933304</v>
      </c>
      <c r="T21" s="392">
        <f t="shared" si="8"/>
        <v>1</v>
      </c>
      <c r="U21" s="392">
        <f t="shared" si="9"/>
        <v>87.397207206891707</v>
      </c>
      <c r="V21" s="392">
        <v>0</v>
      </c>
      <c r="W21" s="392">
        <f t="shared" si="10"/>
        <v>87.397207206891707</v>
      </c>
      <c r="X21" s="392">
        <v>0</v>
      </c>
      <c r="Y21" s="392">
        <f t="shared" si="11"/>
        <v>84.524460557034118</v>
      </c>
      <c r="Z21" s="392"/>
      <c r="AA21" s="32"/>
      <c r="AB21" s="19"/>
      <c r="AC21" s="32"/>
    </row>
    <row r="22" spans="1:29">
      <c r="A22" s="337">
        <v>9</v>
      </c>
      <c r="B22" s="379" t="s">
        <v>320</v>
      </c>
      <c r="C22" s="380">
        <f t="shared" si="2"/>
        <v>7074.8190000000004</v>
      </c>
      <c r="D22" s="381">
        <v>6415.1080000000002</v>
      </c>
      <c r="E22" s="382">
        <f t="shared" si="3"/>
        <v>659.71100000000001</v>
      </c>
      <c r="F22" s="383"/>
      <c r="G22" s="384">
        <v>659.71100000000001</v>
      </c>
      <c r="H22" s="383"/>
      <c r="I22" s="384">
        <v>659.71100000000001</v>
      </c>
      <c r="J22" s="385"/>
      <c r="K22" s="380">
        <f t="shared" si="4"/>
        <v>16943.973405000001</v>
      </c>
      <c r="L22" s="381">
        <v>6415.1080000000002</v>
      </c>
      <c r="M22" s="374">
        <f t="shared" si="5"/>
        <v>10528.865405</v>
      </c>
      <c r="N22" s="383"/>
      <c r="O22" s="374">
        <f t="shared" si="6"/>
        <v>10528.865405</v>
      </c>
      <c r="P22" s="383"/>
      <c r="Q22" s="373">
        <v>10508.865405</v>
      </c>
      <c r="R22" s="385">
        <v>20</v>
      </c>
      <c r="S22" s="392">
        <f t="shared" si="7"/>
        <v>2.3949691723562117</v>
      </c>
      <c r="T22" s="392">
        <f t="shared" si="8"/>
        <v>1</v>
      </c>
      <c r="U22" s="392">
        <f t="shared" si="9"/>
        <v>15.959814835587098</v>
      </c>
      <c r="V22" s="392">
        <v>0</v>
      </c>
      <c r="W22" s="392">
        <f t="shared" si="10"/>
        <v>15.959814835587098</v>
      </c>
      <c r="X22" s="392">
        <v>0</v>
      </c>
      <c r="Y22" s="392">
        <f t="shared" si="11"/>
        <v>15.929498530417106</v>
      </c>
      <c r="Z22" s="392"/>
      <c r="AA22" s="32"/>
      <c r="AB22" s="19"/>
      <c r="AC22" s="32"/>
    </row>
    <row r="23" spans="1:29">
      <c r="A23" s="337">
        <v>10</v>
      </c>
      <c r="B23" s="379" t="s">
        <v>321</v>
      </c>
      <c r="C23" s="380">
        <f t="shared" si="2"/>
        <v>6342.1030000000001</v>
      </c>
      <c r="D23" s="381">
        <v>5734.59</v>
      </c>
      <c r="E23" s="382">
        <f t="shared" si="3"/>
        <v>607.51300000000003</v>
      </c>
      <c r="F23" s="383"/>
      <c r="G23" s="384">
        <v>607.51300000000003</v>
      </c>
      <c r="H23" s="387"/>
      <c r="I23" s="384">
        <v>607.51300000000003</v>
      </c>
      <c r="J23" s="386"/>
      <c r="K23" s="380">
        <f t="shared" si="4"/>
        <v>13788.834848</v>
      </c>
      <c r="L23" s="381">
        <v>5734.59</v>
      </c>
      <c r="M23" s="374">
        <f t="shared" si="5"/>
        <v>8054.2448480000003</v>
      </c>
      <c r="N23" s="383"/>
      <c r="O23" s="374">
        <f t="shared" si="6"/>
        <v>8054.2448480000003</v>
      </c>
      <c r="P23" s="387"/>
      <c r="Q23" s="373">
        <v>8034.2448480000003</v>
      </c>
      <c r="R23" s="386">
        <v>20</v>
      </c>
      <c r="S23" s="392">
        <f t="shared" si="7"/>
        <v>2.1741739054064557</v>
      </c>
      <c r="T23" s="392">
        <f t="shared" si="8"/>
        <v>1</v>
      </c>
      <c r="U23" s="392">
        <f t="shared" si="9"/>
        <v>13.257732506135671</v>
      </c>
      <c r="V23" s="392">
        <v>0</v>
      </c>
      <c r="W23" s="392">
        <f t="shared" si="10"/>
        <v>13.257732506135671</v>
      </c>
      <c r="X23" s="392">
        <v>0</v>
      </c>
      <c r="Y23" s="392">
        <f t="shared" si="11"/>
        <v>13.224811399920659</v>
      </c>
      <c r="Z23" s="392"/>
      <c r="AA23" s="32"/>
      <c r="AB23" s="19"/>
      <c r="AC23" s="32"/>
    </row>
    <row r="24" spans="1:29">
      <c r="A24" s="337">
        <v>11</v>
      </c>
      <c r="B24" s="379" t="s">
        <v>322</v>
      </c>
      <c r="C24" s="380">
        <f t="shared" si="2"/>
        <v>5671.6040000000003</v>
      </c>
      <c r="D24" s="381">
        <v>5111.6040000000003</v>
      </c>
      <c r="E24" s="382">
        <f t="shared" si="3"/>
        <v>560</v>
      </c>
      <c r="F24" s="383"/>
      <c r="G24" s="384">
        <v>560</v>
      </c>
      <c r="H24" s="383"/>
      <c r="I24" s="384">
        <v>560</v>
      </c>
      <c r="J24" s="385"/>
      <c r="K24" s="380">
        <f t="shared" si="4"/>
        <v>13588.797050999998</v>
      </c>
      <c r="L24" s="381">
        <v>5111.6040000000003</v>
      </c>
      <c r="M24" s="374">
        <f t="shared" si="5"/>
        <v>8477.1930509999984</v>
      </c>
      <c r="N24" s="383"/>
      <c r="O24" s="374">
        <f t="shared" si="6"/>
        <v>8477.1930509999984</v>
      </c>
      <c r="P24" s="383"/>
      <c r="Q24" s="373">
        <v>8457.1930509999984</v>
      </c>
      <c r="R24" s="385">
        <v>20</v>
      </c>
      <c r="S24" s="392">
        <f t="shared" si="7"/>
        <v>2.3959354445409091</v>
      </c>
      <c r="T24" s="392">
        <f t="shared" si="8"/>
        <v>1</v>
      </c>
      <c r="U24" s="392">
        <f t="shared" si="9"/>
        <v>15.137844733928569</v>
      </c>
      <c r="V24" s="392">
        <v>0</v>
      </c>
      <c r="W24" s="392">
        <f t="shared" si="10"/>
        <v>15.137844733928569</v>
      </c>
      <c r="X24" s="392">
        <v>0</v>
      </c>
      <c r="Y24" s="392">
        <f t="shared" si="11"/>
        <v>15.102130448214282</v>
      </c>
      <c r="Z24" s="392"/>
      <c r="AA24" s="32"/>
      <c r="AB24" s="19"/>
      <c r="AC24" s="32"/>
    </row>
    <row r="25" spans="1:29">
      <c r="A25" s="337">
        <v>12</v>
      </c>
      <c r="B25" s="379" t="s">
        <v>323</v>
      </c>
      <c r="C25" s="380">
        <f t="shared" si="2"/>
        <v>7677.7309999999998</v>
      </c>
      <c r="D25" s="381">
        <v>7016.97</v>
      </c>
      <c r="E25" s="382">
        <f t="shared" si="3"/>
        <v>660.76099999999997</v>
      </c>
      <c r="F25" s="383"/>
      <c r="G25" s="384">
        <v>660.76099999999997</v>
      </c>
      <c r="H25" s="383"/>
      <c r="I25" s="384">
        <v>660.76099999999997</v>
      </c>
      <c r="J25" s="386"/>
      <c r="K25" s="380">
        <f t="shared" si="4"/>
        <v>18920.670588000001</v>
      </c>
      <c r="L25" s="381">
        <v>7016.97</v>
      </c>
      <c r="M25" s="374">
        <f t="shared" si="5"/>
        <v>11903.700588</v>
      </c>
      <c r="N25" s="383"/>
      <c r="O25" s="374">
        <f t="shared" si="6"/>
        <v>11903.700588</v>
      </c>
      <c r="P25" s="383"/>
      <c r="Q25" s="373">
        <v>11883.700588</v>
      </c>
      <c r="R25" s="386">
        <v>20</v>
      </c>
      <c r="S25" s="392">
        <f t="shared" si="7"/>
        <v>2.4643570591363519</v>
      </c>
      <c r="T25" s="392">
        <f t="shared" si="8"/>
        <v>1</v>
      </c>
      <c r="U25" s="392">
        <f t="shared" si="9"/>
        <v>18.015137981811883</v>
      </c>
      <c r="V25" s="392">
        <v>0</v>
      </c>
      <c r="W25" s="392">
        <f t="shared" si="10"/>
        <v>18.015137981811883</v>
      </c>
      <c r="X25" s="392">
        <v>0</v>
      </c>
      <c r="Y25" s="392">
        <f t="shared" si="11"/>
        <v>17.984869851580225</v>
      </c>
      <c r="Z25" s="392"/>
      <c r="AA25" s="32"/>
      <c r="AB25" s="19"/>
      <c r="AC25" s="32"/>
    </row>
    <row r="26" spans="1:29">
      <c r="A26" s="337">
        <v>13</v>
      </c>
      <c r="B26" s="388" t="s">
        <v>324</v>
      </c>
      <c r="C26" s="380">
        <f t="shared" si="2"/>
        <v>7291.9130000000005</v>
      </c>
      <c r="D26" s="381">
        <v>6658.732</v>
      </c>
      <c r="E26" s="382">
        <f t="shared" si="3"/>
        <v>633.18100000000004</v>
      </c>
      <c r="F26" s="383"/>
      <c r="G26" s="384">
        <v>633.18100000000004</v>
      </c>
      <c r="H26" s="383"/>
      <c r="I26" s="384">
        <v>633.18100000000004</v>
      </c>
      <c r="J26" s="385"/>
      <c r="K26" s="380">
        <f t="shared" si="4"/>
        <v>16494.671983</v>
      </c>
      <c r="L26" s="381">
        <v>6658.732</v>
      </c>
      <c r="M26" s="374">
        <f t="shared" si="5"/>
        <v>9835.9399830000002</v>
      </c>
      <c r="N26" s="383"/>
      <c r="O26" s="374">
        <f t="shared" si="6"/>
        <v>9835.9399830000002</v>
      </c>
      <c r="P26" s="383"/>
      <c r="Q26" s="373">
        <v>9835.9399830000002</v>
      </c>
      <c r="R26" s="385"/>
      <c r="S26" s="392">
        <f t="shared" si="7"/>
        <v>2.2620500248700171</v>
      </c>
      <c r="T26" s="392">
        <f t="shared" si="8"/>
        <v>1</v>
      </c>
      <c r="U26" s="392">
        <f t="shared" si="9"/>
        <v>15.534167928285909</v>
      </c>
      <c r="V26" s="392">
        <v>0</v>
      </c>
      <c r="W26" s="392">
        <f t="shared" si="10"/>
        <v>15.534167928285909</v>
      </c>
      <c r="X26" s="392">
        <v>0</v>
      </c>
      <c r="Y26" s="392">
        <f t="shared" si="11"/>
        <v>15.534167928285909</v>
      </c>
      <c r="Z26" s="392"/>
      <c r="AA26" s="32"/>
      <c r="AB26" s="19"/>
      <c r="AC26" s="32"/>
    </row>
    <row r="27" spans="1:29">
      <c r="A27" s="337">
        <v>14</v>
      </c>
      <c r="B27" s="379" t="s">
        <v>325</v>
      </c>
      <c r="C27" s="380">
        <f t="shared" si="2"/>
        <v>7209.3860000000004</v>
      </c>
      <c r="D27" s="381">
        <v>6649.3860000000004</v>
      </c>
      <c r="E27" s="382">
        <f t="shared" si="3"/>
        <v>560</v>
      </c>
      <c r="F27" s="383"/>
      <c r="G27" s="384">
        <v>560</v>
      </c>
      <c r="H27" s="383"/>
      <c r="I27" s="384">
        <v>560</v>
      </c>
      <c r="J27" s="386"/>
      <c r="K27" s="380">
        <f t="shared" si="4"/>
        <v>11494.109527000001</v>
      </c>
      <c r="L27" s="381">
        <v>6649.3860000000004</v>
      </c>
      <c r="M27" s="374">
        <f t="shared" si="5"/>
        <v>4844.7235270000001</v>
      </c>
      <c r="N27" s="383"/>
      <c r="O27" s="374">
        <f t="shared" si="6"/>
        <v>4844.7235270000001</v>
      </c>
      <c r="P27" s="383"/>
      <c r="Q27" s="373">
        <v>4824.7235270000001</v>
      </c>
      <c r="R27" s="386">
        <v>20</v>
      </c>
      <c r="S27" s="392">
        <f t="shared" si="7"/>
        <v>1.5943257202485759</v>
      </c>
      <c r="T27" s="392">
        <f t="shared" si="8"/>
        <v>1</v>
      </c>
      <c r="U27" s="392">
        <f t="shared" si="9"/>
        <v>8.6512920125000008</v>
      </c>
      <c r="V27" s="392">
        <v>0</v>
      </c>
      <c r="W27" s="392">
        <f t="shared" si="10"/>
        <v>8.6512920125000008</v>
      </c>
      <c r="X27" s="392">
        <v>0</v>
      </c>
      <c r="Y27" s="392">
        <f t="shared" si="11"/>
        <v>8.6155777267857143</v>
      </c>
      <c r="Z27" s="392"/>
      <c r="AA27" s="32"/>
      <c r="AB27" s="19"/>
      <c r="AC27" s="32"/>
    </row>
    <row r="28" spans="1:29">
      <c r="A28" s="337">
        <v>15</v>
      </c>
      <c r="B28" s="379" t="s">
        <v>326</v>
      </c>
      <c r="C28" s="380">
        <f t="shared" si="2"/>
        <v>5922.5389999999998</v>
      </c>
      <c r="D28" s="381">
        <v>5815.0259999999998</v>
      </c>
      <c r="E28" s="382">
        <f t="shared" si="3"/>
        <v>107.51300000000001</v>
      </c>
      <c r="F28" s="383"/>
      <c r="G28" s="384">
        <v>107.51300000000001</v>
      </c>
      <c r="H28" s="383"/>
      <c r="I28" s="384">
        <v>107.51300000000001</v>
      </c>
      <c r="J28" s="386"/>
      <c r="K28" s="380">
        <f t="shared" si="4"/>
        <v>20771.311263000003</v>
      </c>
      <c r="L28" s="381">
        <v>5815.0259999999998</v>
      </c>
      <c r="M28" s="374">
        <f t="shared" si="5"/>
        <v>14956.285263000003</v>
      </c>
      <c r="N28" s="383"/>
      <c r="O28" s="374">
        <f t="shared" si="6"/>
        <v>14956.285263000003</v>
      </c>
      <c r="P28" s="383">
        <v>1710.5</v>
      </c>
      <c r="Q28" s="373">
        <v>13065.785263000003</v>
      </c>
      <c r="R28" s="386">
        <v>180</v>
      </c>
      <c r="S28" s="392">
        <f t="shared" si="7"/>
        <v>3.5071632728800948</v>
      </c>
      <c r="T28" s="392">
        <f t="shared" si="8"/>
        <v>1</v>
      </c>
      <c r="U28" s="392">
        <f>M28/E28</f>
        <v>139.11141222921881</v>
      </c>
      <c r="V28" s="392">
        <v>0</v>
      </c>
      <c r="W28" s="392">
        <f t="shared" si="10"/>
        <v>139.11141222921881</v>
      </c>
      <c r="X28" s="392">
        <v>0</v>
      </c>
      <c r="Y28" s="392">
        <f t="shared" si="11"/>
        <v>121.52749214513597</v>
      </c>
      <c r="Z28" s="392"/>
      <c r="AA28" s="32"/>
      <c r="AB28" s="19"/>
      <c r="AC28" s="32"/>
    </row>
    <row r="29" spans="1:29">
      <c r="A29" s="337">
        <v>16</v>
      </c>
      <c r="B29" s="379" t="s">
        <v>327</v>
      </c>
      <c r="C29" s="380">
        <f t="shared" si="2"/>
        <v>6381.2289999999994</v>
      </c>
      <c r="D29" s="381">
        <v>5795.5609999999997</v>
      </c>
      <c r="E29" s="382">
        <f t="shared" si="3"/>
        <v>585.66800000000001</v>
      </c>
      <c r="F29" s="383"/>
      <c r="G29" s="384">
        <v>585.66800000000001</v>
      </c>
      <c r="H29" s="383"/>
      <c r="I29" s="384">
        <v>585.66800000000001</v>
      </c>
      <c r="J29" s="386"/>
      <c r="K29" s="380">
        <f t="shared" si="4"/>
        <v>12676.694745999999</v>
      </c>
      <c r="L29" s="381">
        <v>5795.5609999999997</v>
      </c>
      <c r="M29" s="374">
        <f t="shared" si="5"/>
        <v>6881.1337459999995</v>
      </c>
      <c r="N29" s="383"/>
      <c r="O29" s="374">
        <f t="shared" si="6"/>
        <v>6881.1337459999995</v>
      </c>
      <c r="P29" s="383"/>
      <c r="Q29" s="373">
        <v>6861.1337459999995</v>
      </c>
      <c r="R29" s="386">
        <v>20</v>
      </c>
      <c r="S29" s="392">
        <f t="shared" si="7"/>
        <v>1.9865600726756556</v>
      </c>
      <c r="T29" s="392">
        <f t="shared" si="8"/>
        <v>1</v>
      </c>
      <c r="U29" s="392">
        <f t="shared" si="9"/>
        <v>11.749205601125551</v>
      </c>
      <c r="V29" s="392">
        <v>0</v>
      </c>
      <c r="W29" s="392">
        <f t="shared" si="10"/>
        <v>11.749205601125551</v>
      </c>
      <c r="X29" s="392">
        <v>0</v>
      </c>
      <c r="Y29" s="392">
        <f t="shared" si="11"/>
        <v>11.715056561055068</v>
      </c>
      <c r="Z29" s="392"/>
      <c r="AA29" s="32"/>
      <c r="AB29" s="19"/>
      <c r="AC29" s="32"/>
    </row>
    <row r="30" spans="1:29">
      <c r="A30" s="337">
        <v>17</v>
      </c>
      <c r="B30" s="379" t="s">
        <v>328</v>
      </c>
      <c r="C30" s="380">
        <f t="shared" si="2"/>
        <v>6471.0520000000006</v>
      </c>
      <c r="D30" s="381">
        <v>5744.7560000000003</v>
      </c>
      <c r="E30" s="382">
        <f t="shared" si="3"/>
        <v>726.29600000000005</v>
      </c>
      <c r="F30" s="383"/>
      <c r="G30" s="384">
        <v>726.29600000000005</v>
      </c>
      <c r="H30" s="383"/>
      <c r="I30" s="384">
        <v>726.29600000000005</v>
      </c>
      <c r="J30" s="386"/>
      <c r="K30" s="380">
        <f t="shared" si="4"/>
        <v>11346.495319000001</v>
      </c>
      <c r="L30" s="381">
        <v>5744.7560000000003</v>
      </c>
      <c r="M30" s="374">
        <f t="shared" si="5"/>
        <v>5601.7393190000012</v>
      </c>
      <c r="N30" s="383"/>
      <c r="O30" s="374">
        <f t="shared" si="6"/>
        <v>5601.7393190000012</v>
      </c>
      <c r="P30" s="383"/>
      <c r="Q30" s="373">
        <v>5581.7393190000012</v>
      </c>
      <c r="R30" s="386">
        <v>20</v>
      </c>
      <c r="S30" s="392">
        <f t="shared" si="7"/>
        <v>1.7534236039209699</v>
      </c>
      <c r="T30" s="392">
        <f t="shared" si="8"/>
        <v>1</v>
      </c>
      <c r="U30" s="392">
        <f t="shared" si="9"/>
        <v>7.7127497865883896</v>
      </c>
      <c r="V30" s="392">
        <v>0</v>
      </c>
      <c r="W30" s="392">
        <f t="shared" si="10"/>
        <v>7.7127497865883896</v>
      </c>
      <c r="X30" s="392">
        <v>0</v>
      </c>
      <c r="Y30" s="392">
        <f t="shared" si="11"/>
        <v>7.6852128044213392</v>
      </c>
      <c r="Z30" s="392"/>
      <c r="AA30" s="32"/>
      <c r="AB30" s="19"/>
      <c r="AC30" s="32"/>
    </row>
    <row r="31" spans="1:29">
      <c r="A31" s="337">
        <v>18</v>
      </c>
      <c r="B31" s="379" t="s">
        <v>329</v>
      </c>
      <c r="C31" s="380">
        <f t="shared" si="2"/>
        <v>6791.7739999999994</v>
      </c>
      <c r="D31" s="381">
        <v>6208.0169999999998</v>
      </c>
      <c r="E31" s="382">
        <f t="shared" si="3"/>
        <v>583.75699999999995</v>
      </c>
      <c r="F31" s="383"/>
      <c r="G31" s="384">
        <v>583.75699999999995</v>
      </c>
      <c r="H31" s="383"/>
      <c r="I31" s="384">
        <v>583.75699999999995</v>
      </c>
      <c r="J31" s="385"/>
      <c r="K31" s="380">
        <f t="shared" si="4"/>
        <v>10730.748289000001</v>
      </c>
      <c r="L31" s="381">
        <v>6208.0169999999998</v>
      </c>
      <c r="M31" s="374">
        <f t="shared" si="5"/>
        <v>4522.7312890000012</v>
      </c>
      <c r="N31" s="383"/>
      <c r="O31" s="374">
        <f t="shared" si="6"/>
        <v>4522.7312890000012</v>
      </c>
      <c r="P31" s="383"/>
      <c r="Q31" s="373">
        <v>4502.7312890000012</v>
      </c>
      <c r="R31" s="385">
        <v>20</v>
      </c>
      <c r="S31" s="392">
        <f t="shared" si="7"/>
        <v>1.5799625089115159</v>
      </c>
      <c r="T31" s="392">
        <f t="shared" si="8"/>
        <v>1</v>
      </c>
      <c r="U31" s="392">
        <f t="shared" si="9"/>
        <v>7.7476266477318498</v>
      </c>
      <c r="V31" s="392">
        <v>0</v>
      </c>
      <c r="W31" s="392">
        <f t="shared" si="10"/>
        <v>7.7476266477318498</v>
      </c>
      <c r="X31" s="392">
        <v>0</v>
      </c>
      <c r="Y31" s="392">
        <f t="shared" si="11"/>
        <v>7.7133658165983476</v>
      </c>
      <c r="Z31" s="392"/>
      <c r="AA31" s="32"/>
      <c r="AB31" s="19"/>
      <c r="AC31" s="32"/>
    </row>
    <row r="32" spans="1:29">
      <c r="A32" s="337">
        <v>19</v>
      </c>
      <c r="B32" s="379" t="s">
        <v>330</v>
      </c>
      <c r="C32" s="380">
        <f t="shared" si="2"/>
        <v>6452.7240000000002</v>
      </c>
      <c r="D32" s="381">
        <v>5768.3940000000002</v>
      </c>
      <c r="E32" s="382">
        <f t="shared" si="3"/>
        <v>684.33</v>
      </c>
      <c r="F32" s="371"/>
      <c r="G32" s="384">
        <v>684.33</v>
      </c>
      <c r="H32" s="383"/>
      <c r="I32" s="384">
        <v>684.33</v>
      </c>
      <c r="J32" s="385"/>
      <c r="K32" s="380">
        <f t="shared" si="4"/>
        <v>24343.463253999998</v>
      </c>
      <c r="L32" s="381">
        <v>5768.3940000000002</v>
      </c>
      <c r="M32" s="374">
        <f t="shared" si="5"/>
        <v>18575.069253999998</v>
      </c>
      <c r="N32" s="373"/>
      <c r="O32" s="374">
        <f t="shared" si="6"/>
        <v>18575.069253999998</v>
      </c>
      <c r="P32" s="383"/>
      <c r="Q32" s="373">
        <v>18555.069253999998</v>
      </c>
      <c r="R32" s="385">
        <v>20</v>
      </c>
      <c r="S32" s="392">
        <f t="shared" si="7"/>
        <v>3.7725870894214597</v>
      </c>
      <c r="T32" s="392">
        <f t="shared" si="8"/>
        <v>1</v>
      </c>
      <c r="U32" s="392">
        <f t="shared" si="9"/>
        <v>27.143438478511825</v>
      </c>
      <c r="V32" s="392">
        <v>0</v>
      </c>
      <c r="W32" s="392">
        <f t="shared" si="10"/>
        <v>27.143438478511825</v>
      </c>
      <c r="X32" s="392">
        <v>0</v>
      </c>
      <c r="Y32" s="392">
        <f t="shared" si="11"/>
        <v>27.11421281253196</v>
      </c>
      <c r="Z32" s="392"/>
    </row>
    <row r="33" spans="1:26">
      <c r="A33" s="337">
        <v>20</v>
      </c>
      <c r="B33" s="379" t="s">
        <v>331</v>
      </c>
      <c r="C33" s="380">
        <f t="shared" si="2"/>
        <v>6216.6210000000001</v>
      </c>
      <c r="D33" s="381">
        <v>5630.9530000000004</v>
      </c>
      <c r="E33" s="382">
        <f t="shared" si="3"/>
        <v>585.66800000000001</v>
      </c>
      <c r="F33" s="371"/>
      <c r="G33" s="384">
        <v>585.66800000000001</v>
      </c>
      <c r="H33" s="389"/>
      <c r="I33" s="384">
        <v>585.66800000000001</v>
      </c>
      <c r="J33" s="390"/>
      <c r="K33" s="380">
        <f t="shared" si="4"/>
        <v>12195.352944999999</v>
      </c>
      <c r="L33" s="381">
        <v>5630.9530000000004</v>
      </c>
      <c r="M33" s="374">
        <f t="shared" si="5"/>
        <v>6564.3999449999983</v>
      </c>
      <c r="N33" s="371"/>
      <c r="O33" s="374">
        <f t="shared" si="6"/>
        <v>6564.3999449999983</v>
      </c>
      <c r="P33" s="383"/>
      <c r="Q33" s="373">
        <v>6544.3999449999983</v>
      </c>
      <c r="R33" s="390">
        <v>20</v>
      </c>
      <c r="S33" s="392">
        <f t="shared" si="7"/>
        <v>1.9617333829744483</v>
      </c>
      <c r="T33" s="392">
        <f t="shared" si="8"/>
        <v>1</v>
      </c>
      <c r="U33" s="392">
        <f t="shared" si="9"/>
        <v>11.20839783802427</v>
      </c>
      <c r="V33" s="392">
        <v>0</v>
      </c>
      <c r="W33" s="392">
        <f t="shared" si="10"/>
        <v>11.20839783802427</v>
      </c>
      <c r="X33" s="392">
        <v>0</v>
      </c>
      <c r="Y33" s="392">
        <f t="shared" si="11"/>
        <v>11.174248797953787</v>
      </c>
      <c r="Z33" s="392"/>
    </row>
    <row r="34" spans="1:26">
      <c r="A34" s="337">
        <v>21</v>
      </c>
      <c r="B34" s="379" t="s">
        <v>332</v>
      </c>
      <c r="C34" s="380">
        <f t="shared" si="2"/>
        <v>6372.1959999999999</v>
      </c>
      <c r="D34" s="381">
        <v>5620.232</v>
      </c>
      <c r="E34" s="382">
        <f t="shared" si="3"/>
        <v>751.96400000000006</v>
      </c>
      <c r="F34" s="371"/>
      <c r="G34" s="384">
        <v>751.96400000000006</v>
      </c>
      <c r="H34" s="106"/>
      <c r="I34" s="384">
        <v>751.96400000000006</v>
      </c>
      <c r="J34" s="386"/>
      <c r="K34" s="380">
        <f t="shared" si="4"/>
        <v>11554.771921</v>
      </c>
      <c r="L34" s="381">
        <v>5620.232</v>
      </c>
      <c r="M34" s="374">
        <f t="shared" si="5"/>
        <v>5934.5399209999996</v>
      </c>
      <c r="N34" s="371"/>
      <c r="O34" s="374">
        <f t="shared" si="6"/>
        <v>5934.5399209999996</v>
      </c>
      <c r="P34" s="383">
        <f>467-13.513</f>
        <v>453.48700000000002</v>
      </c>
      <c r="Q34" s="373">
        <v>5471.0529209999995</v>
      </c>
      <c r="R34" s="386">
        <v>10</v>
      </c>
      <c r="S34" s="392">
        <f t="shared" si="7"/>
        <v>1.8133108148274157</v>
      </c>
      <c r="T34" s="392">
        <f t="shared" si="8"/>
        <v>1</v>
      </c>
      <c r="U34" s="392">
        <f t="shared" si="9"/>
        <v>7.8920532379209636</v>
      </c>
      <c r="V34" s="392">
        <v>0</v>
      </c>
      <c r="W34" s="392">
        <f t="shared" si="10"/>
        <v>7.8920532379209636</v>
      </c>
      <c r="X34" s="392">
        <v>0</v>
      </c>
      <c r="Y34" s="392">
        <f t="shared" si="11"/>
        <v>7.2756846351687035</v>
      </c>
      <c r="Z34" s="392"/>
    </row>
    <row r="35" spans="1:26">
      <c r="A35" s="337">
        <v>22</v>
      </c>
      <c r="B35" s="379" t="s">
        <v>333</v>
      </c>
      <c r="C35" s="380">
        <f t="shared" si="2"/>
        <v>6260.5109999999995</v>
      </c>
      <c r="D35" s="381">
        <v>6174.8429999999998</v>
      </c>
      <c r="E35" s="382">
        <f t="shared" si="3"/>
        <v>85.668000000000006</v>
      </c>
      <c r="F35" s="371"/>
      <c r="G35" s="384">
        <v>85.668000000000006</v>
      </c>
      <c r="H35" s="106"/>
      <c r="I35" s="384">
        <v>85.668000000000006</v>
      </c>
      <c r="J35" s="132"/>
      <c r="K35" s="380">
        <f t="shared" si="4"/>
        <v>20259.998242000001</v>
      </c>
      <c r="L35" s="381">
        <v>6174.8429999999998</v>
      </c>
      <c r="M35" s="374">
        <f t="shared" si="5"/>
        <v>14085.155242000001</v>
      </c>
      <c r="N35" s="371"/>
      <c r="O35" s="374">
        <f t="shared" si="6"/>
        <v>14085.155242000001</v>
      </c>
      <c r="P35" s="383">
        <v>2414</v>
      </c>
      <c r="Q35" s="373">
        <v>11651.215242</v>
      </c>
      <c r="R35" s="132">
        <f>20-0.06</f>
        <v>19.940000000000001</v>
      </c>
      <c r="S35" s="392">
        <f t="shared" si="7"/>
        <v>3.2361572788547139</v>
      </c>
      <c r="T35" s="392">
        <f t="shared" si="8"/>
        <v>1</v>
      </c>
      <c r="U35" s="392">
        <f t="shared" si="9"/>
        <v>164.41559557827892</v>
      </c>
      <c r="V35" s="392">
        <v>0</v>
      </c>
      <c r="W35" s="392">
        <f t="shared" si="10"/>
        <v>164.41559557827892</v>
      </c>
      <c r="X35" s="392">
        <v>0</v>
      </c>
      <c r="Y35" s="392">
        <f t="shared" si="11"/>
        <v>136.00428680487462</v>
      </c>
      <c r="Z35" s="392"/>
    </row>
  </sheetData>
  <mergeCells count="35">
    <mergeCell ref="B5:Z5"/>
    <mergeCell ref="E9:J9"/>
    <mergeCell ref="X10:X11"/>
    <mergeCell ref="Q10:Q11"/>
    <mergeCell ref="L9:L11"/>
    <mergeCell ref="E10:E11"/>
    <mergeCell ref="F10:G10"/>
    <mergeCell ref="H10:H11"/>
    <mergeCell ref="I10:I11"/>
    <mergeCell ref="J10:J11"/>
    <mergeCell ref="K9:K11"/>
    <mergeCell ref="M9:R9"/>
    <mergeCell ref="Z10:Z11"/>
    <mergeCell ref="Y10:Y11"/>
    <mergeCell ref="T9:T11"/>
    <mergeCell ref="U9:Z9"/>
    <mergeCell ref="M10:M11"/>
    <mergeCell ref="N10:O10"/>
    <mergeCell ref="P10:P11"/>
    <mergeCell ref="A13:B13"/>
    <mergeCell ref="S9:S11"/>
    <mergeCell ref="R10:R11"/>
    <mergeCell ref="D9:D11"/>
    <mergeCell ref="W1:Z1"/>
    <mergeCell ref="W2:Z2"/>
    <mergeCell ref="A3:Z3"/>
    <mergeCell ref="A4:Z4"/>
    <mergeCell ref="A8:A11"/>
    <mergeCell ref="B8:B11"/>
    <mergeCell ref="C8:J8"/>
    <mergeCell ref="K8:R8"/>
    <mergeCell ref="S8:Z8"/>
    <mergeCell ref="C9:C11"/>
    <mergeCell ref="U10:U11"/>
    <mergeCell ref="V10:W10"/>
  </mergeCells>
  <printOptions horizontalCentered="1"/>
  <pageMargins left="0.2" right="0.2" top="0.65" bottom="0.75" header="0.3" footer="0.3"/>
  <pageSetup paperSize="9" scale="55" orientation="landscape" r:id="rId1"/>
  <headerFooter>
    <oddFooter>&amp;C&amp;P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148"/>
  <sheetViews>
    <sheetView zoomScale="85" zoomScaleNormal="85" zoomScaleSheetLayoutView="70" workbookViewId="0">
      <selection activeCell="T122" sqref="T122"/>
    </sheetView>
  </sheetViews>
  <sheetFormatPr defaultColWidth="9.140625" defaultRowHeight="15"/>
  <cols>
    <col min="1" max="1" width="6.28515625" style="117" customWidth="1"/>
    <col min="2" max="2" width="19.42578125" style="7" customWidth="1"/>
    <col min="3" max="3" width="11.140625" style="7" customWidth="1"/>
    <col min="4" max="5" width="11" style="7" customWidth="1"/>
    <col min="6" max="6" width="9.85546875" style="7" customWidth="1"/>
    <col min="7" max="7" width="8.42578125" style="7" customWidth="1"/>
    <col min="8" max="8" width="9.140625" style="7" customWidth="1"/>
    <col min="9" max="9" width="8.5703125" style="7" customWidth="1"/>
    <col min="10" max="10" width="7.42578125" style="7" customWidth="1"/>
    <col min="11" max="11" width="7.85546875" style="7" customWidth="1"/>
    <col min="12" max="12" width="9.7109375" style="7" bestFit="1" customWidth="1"/>
    <col min="13" max="13" width="7.42578125" style="7" customWidth="1"/>
    <col min="14" max="14" width="8.5703125" style="7" customWidth="1"/>
    <col min="15" max="15" width="9.7109375" style="7" bestFit="1" customWidth="1"/>
    <col min="16" max="21" width="9.7109375" style="7" customWidth="1"/>
    <col min="22" max="22" width="7.7109375" style="7" customWidth="1"/>
    <col min="23" max="23" width="9.7109375" style="7" bestFit="1" customWidth="1"/>
    <col min="24" max="24" width="8" style="7" customWidth="1"/>
    <col min="25" max="25" width="9.140625" style="7" customWidth="1"/>
    <col min="26" max="26" width="9.140625" style="7"/>
    <col min="27" max="30" width="9.140625" style="92"/>
    <col min="31" max="16384" width="9.140625" style="7"/>
  </cols>
  <sheetData>
    <row r="1" spans="1:33" ht="18.75">
      <c r="A1" s="116"/>
      <c r="U1" s="91" t="s">
        <v>156</v>
      </c>
      <c r="X1" s="83"/>
    </row>
    <row r="2" spans="1:33" ht="15.75">
      <c r="X2" s="83"/>
    </row>
    <row r="3" spans="1:33" ht="15.75" customHeight="1">
      <c r="A3" s="453" t="s">
        <v>311</v>
      </c>
      <c r="B3" s="453"/>
      <c r="C3" s="453"/>
      <c r="D3" s="453"/>
      <c r="E3" s="453"/>
      <c r="F3" s="453"/>
      <c r="G3" s="453"/>
      <c r="H3" s="453"/>
      <c r="I3" s="453"/>
      <c r="J3" s="453"/>
      <c r="K3" s="453"/>
      <c r="L3" s="453"/>
      <c r="M3" s="453"/>
      <c r="N3" s="453"/>
      <c r="O3" s="453"/>
      <c r="P3" s="453"/>
      <c r="Q3" s="453"/>
      <c r="R3" s="453"/>
      <c r="S3" s="453"/>
      <c r="T3" s="453"/>
      <c r="U3" s="453"/>
      <c r="V3" s="453"/>
      <c r="W3" s="453"/>
      <c r="X3" s="453"/>
      <c r="Y3" s="453"/>
    </row>
    <row r="4" spans="1:33" ht="15.75" customHeight="1">
      <c r="A4" s="394" t="s">
        <v>454</v>
      </c>
      <c r="B4" s="394"/>
      <c r="C4" s="394"/>
      <c r="D4" s="394"/>
      <c r="E4" s="394"/>
      <c r="F4" s="394"/>
      <c r="G4" s="394"/>
      <c r="H4" s="394"/>
      <c r="I4" s="394"/>
      <c r="J4" s="394"/>
      <c r="K4" s="394"/>
      <c r="L4" s="394"/>
      <c r="M4" s="394"/>
      <c r="N4" s="394"/>
      <c r="O4" s="394"/>
      <c r="P4" s="394"/>
      <c r="Q4" s="394"/>
      <c r="R4" s="394"/>
      <c r="S4" s="394"/>
      <c r="T4" s="394"/>
      <c r="U4" s="394"/>
      <c r="V4" s="394"/>
      <c r="W4" s="394"/>
      <c r="X4" s="394"/>
      <c r="Y4" s="394"/>
    </row>
    <row r="5" spans="1:33" ht="15.75">
      <c r="K5" s="93"/>
      <c r="M5" s="93"/>
      <c r="X5" s="94"/>
    </row>
    <row r="6" spans="1:33" ht="54.75" customHeight="1">
      <c r="A6" s="409" t="s">
        <v>1</v>
      </c>
      <c r="B6" s="409" t="s">
        <v>270</v>
      </c>
      <c r="C6" s="409" t="s">
        <v>443</v>
      </c>
      <c r="D6" s="409"/>
      <c r="E6" s="409"/>
      <c r="F6" s="409" t="s">
        <v>49</v>
      </c>
      <c r="G6" s="409"/>
      <c r="H6" s="409"/>
      <c r="I6" s="409"/>
      <c r="J6" s="409"/>
      <c r="K6" s="409"/>
      <c r="L6" s="409"/>
      <c r="M6" s="409"/>
      <c r="N6" s="409"/>
      <c r="O6" s="409"/>
      <c r="P6" s="409"/>
      <c r="Q6" s="409"/>
      <c r="R6" s="409"/>
      <c r="S6" s="409"/>
      <c r="T6" s="409"/>
      <c r="U6" s="409"/>
      <c r="V6" s="409"/>
      <c r="W6" s="409" t="s">
        <v>78</v>
      </c>
      <c r="X6" s="409"/>
      <c r="Y6" s="409"/>
      <c r="AE6" s="92"/>
      <c r="AF6" s="92"/>
      <c r="AG6" s="92"/>
    </row>
    <row r="7" spans="1:33" ht="15.75" customHeight="1">
      <c r="A7" s="409"/>
      <c r="B7" s="409"/>
      <c r="C7" s="409" t="s">
        <v>0</v>
      </c>
      <c r="D7" s="445" t="s">
        <v>43</v>
      </c>
      <c r="E7" s="445"/>
      <c r="F7" s="445" t="s">
        <v>0</v>
      </c>
      <c r="G7" s="409" t="s">
        <v>43</v>
      </c>
      <c r="H7" s="409"/>
      <c r="I7" s="409" t="s">
        <v>271</v>
      </c>
      <c r="J7" s="409"/>
      <c r="K7" s="409"/>
      <c r="L7" s="409"/>
      <c r="M7" s="409"/>
      <c r="N7" s="409"/>
      <c r="O7" s="409"/>
      <c r="P7" s="409" t="s">
        <v>173</v>
      </c>
      <c r="Q7" s="409"/>
      <c r="R7" s="409"/>
      <c r="S7" s="409"/>
      <c r="T7" s="409"/>
      <c r="U7" s="409"/>
      <c r="V7" s="409"/>
      <c r="W7" s="409" t="s">
        <v>0</v>
      </c>
      <c r="X7" s="409" t="s">
        <v>43</v>
      </c>
      <c r="Y7" s="409"/>
      <c r="AA7" s="455"/>
      <c r="AB7" s="455"/>
      <c r="AC7" s="455"/>
      <c r="AD7" s="455"/>
      <c r="AE7" s="95"/>
      <c r="AF7" s="95"/>
      <c r="AG7" s="95"/>
    </row>
    <row r="8" spans="1:33" ht="15.75" customHeight="1">
      <c r="A8" s="409"/>
      <c r="B8" s="409"/>
      <c r="C8" s="409"/>
      <c r="D8" s="445" t="s">
        <v>157</v>
      </c>
      <c r="E8" s="445" t="s">
        <v>158</v>
      </c>
      <c r="F8" s="445"/>
      <c r="G8" s="445" t="s">
        <v>157</v>
      </c>
      <c r="H8" s="445" t="s">
        <v>158</v>
      </c>
      <c r="I8" s="409" t="s">
        <v>0</v>
      </c>
      <c r="J8" s="445" t="s">
        <v>26</v>
      </c>
      <c r="K8" s="445"/>
      <c r="L8" s="445"/>
      <c r="M8" s="445" t="s">
        <v>158</v>
      </c>
      <c r="N8" s="445"/>
      <c r="O8" s="445"/>
      <c r="P8" s="409" t="s">
        <v>0</v>
      </c>
      <c r="Q8" s="445" t="s">
        <v>26</v>
      </c>
      <c r="R8" s="445"/>
      <c r="S8" s="445"/>
      <c r="T8" s="445" t="s">
        <v>158</v>
      </c>
      <c r="U8" s="445"/>
      <c r="V8" s="445"/>
      <c r="W8" s="409"/>
      <c r="X8" s="409" t="s">
        <v>26</v>
      </c>
      <c r="Y8" s="409" t="s">
        <v>40</v>
      </c>
      <c r="AA8" s="454"/>
      <c r="AB8" s="454"/>
      <c r="AC8" s="454"/>
      <c r="AD8" s="454"/>
    </row>
    <row r="9" spans="1:33" ht="15.75">
      <c r="A9" s="409"/>
      <c r="B9" s="409"/>
      <c r="C9" s="409"/>
      <c r="D9" s="445"/>
      <c r="E9" s="445"/>
      <c r="F9" s="445"/>
      <c r="G9" s="445"/>
      <c r="H9" s="445"/>
      <c r="I9" s="409"/>
      <c r="J9" s="445" t="s">
        <v>0</v>
      </c>
      <c r="K9" s="445" t="s">
        <v>159</v>
      </c>
      <c r="L9" s="445"/>
      <c r="M9" s="445" t="s">
        <v>0</v>
      </c>
      <c r="N9" s="445" t="s">
        <v>159</v>
      </c>
      <c r="O9" s="445"/>
      <c r="P9" s="409"/>
      <c r="Q9" s="445" t="s">
        <v>0</v>
      </c>
      <c r="R9" s="445" t="s">
        <v>159</v>
      </c>
      <c r="S9" s="445"/>
      <c r="T9" s="445" t="s">
        <v>0</v>
      </c>
      <c r="U9" s="445" t="s">
        <v>159</v>
      </c>
      <c r="V9" s="445"/>
      <c r="W9" s="409"/>
      <c r="X9" s="409"/>
      <c r="Y9" s="409"/>
      <c r="AA9" s="454"/>
      <c r="AB9" s="454"/>
      <c r="AC9" s="454"/>
      <c r="AD9" s="454"/>
    </row>
    <row r="10" spans="1:33" ht="47.25">
      <c r="A10" s="409"/>
      <c r="B10" s="409"/>
      <c r="C10" s="409"/>
      <c r="D10" s="445"/>
      <c r="E10" s="445"/>
      <c r="F10" s="445"/>
      <c r="G10" s="445"/>
      <c r="H10" s="445"/>
      <c r="I10" s="409"/>
      <c r="J10" s="445"/>
      <c r="K10" s="82" t="s">
        <v>153</v>
      </c>
      <c r="L10" s="82" t="s">
        <v>152</v>
      </c>
      <c r="M10" s="445"/>
      <c r="N10" s="82" t="s">
        <v>153</v>
      </c>
      <c r="O10" s="82" t="s">
        <v>152</v>
      </c>
      <c r="P10" s="409"/>
      <c r="Q10" s="445"/>
      <c r="R10" s="82" t="s">
        <v>153</v>
      </c>
      <c r="S10" s="82" t="s">
        <v>152</v>
      </c>
      <c r="T10" s="445"/>
      <c r="U10" s="82" t="s">
        <v>153</v>
      </c>
      <c r="V10" s="82" t="s">
        <v>152</v>
      </c>
      <c r="W10" s="409"/>
      <c r="X10" s="409"/>
      <c r="Y10" s="409"/>
      <c r="AA10" s="454"/>
      <c r="AB10" s="454"/>
      <c r="AC10" s="454"/>
      <c r="AD10" s="454"/>
    </row>
    <row r="11" spans="1:33" ht="15.75">
      <c r="A11" s="103" t="s">
        <v>3</v>
      </c>
      <c r="B11" s="84" t="s">
        <v>4</v>
      </c>
      <c r="C11" s="84">
        <v>1</v>
      </c>
      <c r="D11" s="84">
        <v>2</v>
      </c>
      <c r="E11" s="84">
        <v>3</v>
      </c>
      <c r="F11" s="84">
        <v>4</v>
      </c>
      <c r="G11" s="84">
        <v>5</v>
      </c>
      <c r="H11" s="84">
        <v>6</v>
      </c>
      <c r="I11" s="84">
        <v>7</v>
      </c>
      <c r="J11" s="84">
        <v>8</v>
      </c>
      <c r="K11" s="84">
        <v>9</v>
      </c>
      <c r="L11" s="84">
        <v>10</v>
      </c>
      <c r="M11" s="84">
        <v>11</v>
      </c>
      <c r="N11" s="84">
        <v>12</v>
      </c>
      <c r="O11" s="84">
        <v>13</v>
      </c>
      <c r="P11" s="84">
        <v>14</v>
      </c>
      <c r="Q11" s="84">
        <v>15</v>
      </c>
      <c r="R11" s="84">
        <v>16</v>
      </c>
      <c r="S11" s="84">
        <v>17</v>
      </c>
      <c r="T11" s="84">
        <v>18</v>
      </c>
      <c r="U11" s="84">
        <v>19</v>
      </c>
      <c r="V11" s="84">
        <v>20</v>
      </c>
      <c r="W11" s="84" t="s">
        <v>293</v>
      </c>
      <c r="X11" s="84" t="s">
        <v>294</v>
      </c>
      <c r="Y11" s="84" t="s">
        <v>295</v>
      </c>
    </row>
    <row r="12" spans="1:33" s="90" customFormat="1" ht="15.75">
      <c r="A12" s="103"/>
      <c r="B12" s="96" t="s">
        <v>140</v>
      </c>
      <c r="C12" s="97">
        <f t="shared" ref="C12:V12" si="0">C13+C122</f>
        <v>13797.4</v>
      </c>
      <c r="D12" s="97">
        <f t="shared" si="0"/>
        <v>11617.4</v>
      </c>
      <c r="E12" s="97">
        <f t="shared" si="0"/>
        <v>2180</v>
      </c>
      <c r="F12" s="97">
        <f t="shared" si="0"/>
        <v>6009.91446</v>
      </c>
      <c r="G12" s="97">
        <f t="shared" si="0"/>
        <v>5180.0894600000001</v>
      </c>
      <c r="H12" s="97">
        <f t="shared" si="0"/>
        <v>829.82500000000005</v>
      </c>
      <c r="I12" s="97">
        <f t="shared" si="0"/>
        <v>199.88499999999999</v>
      </c>
      <c r="J12" s="97">
        <f t="shared" si="0"/>
        <v>0</v>
      </c>
      <c r="K12" s="97">
        <f t="shared" si="0"/>
        <v>0</v>
      </c>
      <c r="L12" s="97">
        <f t="shared" si="0"/>
        <v>0</v>
      </c>
      <c r="M12" s="97">
        <f t="shared" si="0"/>
        <v>199.88499999999999</v>
      </c>
      <c r="N12" s="97">
        <f t="shared" si="0"/>
        <v>199.88499999999999</v>
      </c>
      <c r="O12" s="97">
        <f t="shared" si="0"/>
        <v>0</v>
      </c>
      <c r="P12" s="97">
        <f t="shared" si="0"/>
        <v>5810.0294599999997</v>
      </c>
      <c r="Q12" s="97">
        <f t="shared" si="0"/>
        <v>5180.0894600000001</v>
      </c>
      <c r="R12" s="97">
        <f t="shared" si="0"/>
        <v>5180.0894600000001</v>
      </c>
      <c r="S12" s="97">
        <f t="shared" si="0"/>
        <v>0</v>
      </c>
      <c r="T12" s="97">
        <f t="shared" si="0"/>
        <v>629.94000000000005</v>
      </c>
      <c r="U12" s="97">
        <f t="shared" si="0"/>
        <v>629.94000000000005</v>
      </c>
      <c r="V12" s="97">
        <f t="shared" si="0"/>
        <v>0</v>
      </c>
      <c r="W12" s="142">
        <f>F12/C12*100</f>
        <v>43.558311420992361</v>
      </c>
      <c r="X12" s="142">
        <f>G12/D12*100</f>
        <v>44.589060030643694</v>
      </c>
      <c r="Y12" s="142">
        <f>H12/E12*100</f>
        <v>38.065366972477065</v>
      </c>
      <c r="AA12" s="98"/>
      <c r="AB12" s="98"/>
      <c r="AC12" s="98"/>
      <c r="AD12" s="98"/>
    </row>
    <row r="13" spans="1:33" ht="39" customHeight="1">
      <c r="A13" s="103" t="s">
        <v>20</v>
      </c>
      <c r="B13" s="96" t="s">
        <v>306</v>
      </c>
      <c r="C13" s="97">
        <f>D13+E13</f>
        <v>340</v>
      </c>
      <c r="D13" s="97">
        <f t="shared" ref="D13:V13" si="1">SUM(D14:D121)</f>
        <v>0</v>
      </c>
      <c r="E13" s="97">
        <v>340</v>
      </c>
      <c r="F13" s="97">
        <f>G13+H13</f>
        <v>339.88499999999999</v>
      </c>
      <c r="G13" s="97">
        <f>J13+Q13</f>
        <v>0</v>
      </c>
      <c r="H13" s="97">
        <f>M13+T13</f>
        <v>339.88499999999999</v>
      </c>
      <c r="I13" s="97">
        <f>J13+M13</f>
        <v>199.88499999999999</v>
      </c>
      <c r="J13" s="97">
        <f t="shared" si="1"/>
        <v>0</v>
      </c>
      <c r="K13" s="97">
        <f t="shared" si="1"/>
        <v>0</v>
      </c>
      <c r="L13" s="97">
        <f t="shared" si="1"/>
        <v>0</v>
      </c>
      <c r="M13" s="97">
        <f>N13+O13</f>
        <v>199.88499999999999</v>
      </c>
      <c r="N13" s="97">
        <f>83.525+116.36</f>
        <v>199.88499999999999</v>
      </c>
      <c r="O13" s="97">
        <f t="shared" si="1"/>
        <v>0</v>
      </c>
      <c r="P13" s="97">
        <f>Q13+T13</f>
        <v>140</v>
      </c>
      <c r="Q13" s="97">
        <f t="shared" si="1"/>
        <v>0</v>
      </c>
      <c r="R13" s="97">
        <f t="shared" si="1"/>
        <v>0</v>
      </c>
      <c r="S13" s="97">
        <f t="shared" si="1"/>
        <v>0</v>
      </c>
      <c r="T13" s="97">
        <f>U13+V13</f>
        <v>140</v>
      </c>
      <c r="U13" s="97">
        <v>140</v>
      </c>
      <c r="V13" s="97">
        <f t="shared" si="1"/>
        <v>0</v>
      </c>
      <c r="W13" s="142">
        <f>F13/C13</f>
        <v>0.99966176470588231</v>
      </c>
      <c r="X13" s="142"/>
      <c r="Y13" s="142">
        <f t="shared" ref="Y13:Y76" si="2">H13/E13*100</f>
        <v>99.966176470588238</v>
      </c>
    </row>
    <row r="14" spans="1:33" ht="31.5" hidden="1">
      <c r="A14" s="111">
        <v>1</v>
      </c>
      <c r="B14" s="108" t="s">
        <v>336</v>
      </c>
      <c r="C14" s="97">
        <f>D14+E14</f>
        <v>0</v>
      </c>
      <c r="D14" s="97"/>
      <c r="E14" s="97"/>
      <c r="F14" s="97">
        <f>G14+H14</f>
        <v>0</v>
      </c>
      <c r="G14" s="97">
        <f>J14+Q14</f>
        <v>0</v>
      </c>
      <c r="H14" s="97">
        <f>M14+T14</f>
        <v>0</v>
      </c>
      <c r="I14" s="115">
        <f>J14+M14</f>
        <v>0</v>
      </c>
      <c r="J14" s="97">
        <f>K14+L14</f>
        <v>0</v>
      </c>
      <c r="K14" s="97"/>
      <c r="L14" s="97"/>
      <c r="M14" s="97">
        <f>N14+O14</f>
        <v>0</v>
      </c>
      <c r="N14" s="97"/>
      <c r="O14" s="97"/>
      <c r="P14" s="97">
        <f>Q14+R14</f>
        <v>0</v>
      </c>
      <c r="Q14" s="97"/>
      <c r="R14" s="97"/>
      <c r="S14" s="97">
        <f>T14+U14</f>
        <v>0</v>
      </c>
      <c r="T14" s="97"/>
      <c r="U14" s="97"/>
      <c r="V14" s="97"/>
      <c r="W14" s="142" t="e">
        <f t="shared" ref="W14:W76" si="3">F14/C14*100</f>
        <v>#DIV/0!</v>
      </c>
      <c r="X14" s="142" t="e">
        <f t="shared" ref="X14:X76" si="4">G14/D14*100</f>
        <v>#DIV/0!</v>
      </c>
      <c r="Y14" s="142" t="e">
        <f t="shared" si="2"/>
        <v>#DIV/0!</v>
      </c>
    </row>
    <row r="15" spans="1:33" ht="15.75" hidden="1">
      <c r="A15" s="111">
        <v>2</v>
      </c>
      <c r="B15" s="108" t="s">
        <v>337</v>
      </c>
      <c r="C15" s="97">
        <f t="shared" ref="C15:C78" si="5">D15+E15</f>
        <v>0</v>
      </c>
      <c r="D15" s="97"/>
      <c r="E15" s="97"/>
      <c r="F15" s="97">
        <f t="shared" ref="F15:F78" si="6">G15+H15</f>
        <v>0</v>
      </c>
      <c r="G15" s="97">
        <f t="shared" ref="G15:G78" si="7">J15+Q15</f>
        <v>0</v>
      </c>
      <c r="H15" s="97">
        <f t="shared" ref="H15:H46" si="8">M15+T15</f>
        <v>0</v>
      </c>
      <c r="I15" s="115">
        <f t="shared" ref="I15:I78" si="9">J15+M15</f>
        <v>0</v>
      </c>
      <c r="J15" s="97">
        <f t="shared" ref="J15:J78" si="10">K15+L15</f>
        <v>0</v>
      </c>
      <c r="K15" s="97"/>
      <c r="L15" s="97"/>
      <c r="M15" s="97">
        <f t="shared" ref="M15:M78" si="11">N15+O15</f>
        <v>0</v>
      </c>
      <c r="N15" s="97"/>
      <c r="O15" s="97"/>
      <c r="P15" s="97">
        <f t="shared" ref="P15:P78" si="12">Q15+R15</f>
        <v>0</v>
      </c>
      <c r="Q15" s="97"/>
      <c r="R15" s="97"/>
      <c r="S15" s="97">
        <f t="shared" ref="S15:S78" si="13">T15+U15</f>
        <v>0</v>
      </c>
      <c r="T15" s="97"/>
      <c r="U15" s="97"/>
      <c r="V15" s="97"/>
      <c r="W15" s="142" t="e">
        <f t="shared" si="3"/>
        <v>#DIV/0!</v>
      </c>
      <c r="X15" s="142" t="e">
        <f t="shared" si="4"/>
        <v>#DIV/0!</v>
      </c>
      <c r="Y15" s="142" t="e">
        <f t="shared" si="2"/>
        <v>#DIV/0!</v>
      </c>
    </row>
    <row r="16" spans="1:33" ht="15.75" hidden="1">
      <c r="A16" s="111">
        <v>3</v>
      </c>
      <c r="B16" s="108" t="s">
        <v>338</v>
      </c>
      <c r="C16" s="97">
        <f t="shared" si="5"/>
        <v>0</v>
      </c>
      <c r="D16" s="97"/>
      <c r="E16" s="97"/>
      <c r="F16" s="97">
        <f t="shared" si="6"/>
        <v>0</v>
      </c>
      <c r="G16" s="97">
        <f t="shared" si="7"/>
        <v>0</v>
      </c>
      <c r="H16" s="97">
        <f t="shared" si="8"/>
        <v>0</v>
      </c>
      <c r="I16" s="115">
        <f t="shared" si="9"/>
        <v>0</v>
      </c>
      <c r="J16" s="97">
        <f t="shared" si="10"/>
        <v>0</v>
      </c>
      <c r="K16" s="97"/>
      <c r="L16" s="97"/>
      <c r="M16" s="97">
        <f t="shared" si="11"/>
        <v>0</v>
      </c>
      <c r="N16" s="97"/>
      <c r="O16" s="97"/>
      <c r="P16" s="97">
        <f t="shared" si="12"/>
        <v>0</v>
      </c>
      <c r="Q16" s="97"/>
      <c r="R16" s="97"/>
      <c r="S16" s="97">
        <f t="shared" si="13"/>
        <v>0</v>
      </c>
      <c r="T16" s="97"/>
      <c r="U16" s="97"/>
      <c r="V16" s="97"/>
      <c r="W16" s="142" t="e">
        <f t="shared" si="3"/>
        <v>#DIV/0!</v>
      </c>
      <c r="X16" s="142" t="e">
        <f t="shared" si="4"/>
        <v>#DIV/0!</v>
      </c>
      <c r="Y16" s="142" t="e">
        <f t="shared" si="2"/>
        <v>#DIV/0!</v>
      </c>
    </row>
    <row r="17" spans="1:25" ht="31.5" hidden="1">
      <c r="A17" s="111">
        <v>4</v>
      </c>
      <c r="B17" s="108" t="s">
        <v>339</v>
      </c>
      <c r="C17" s="97">
        <f t="shared" si="5"/>
        <v>0</v>
      </c>
      <c r="D17" s="97"/>
      <c r="E17" s="97"/>
      <c r="F17" s="97">
        <f t="shared" si="6"/>
        <v>0</v>
      </c>
      <c r="G17" s="97">
        <f t="shared" si="7"/>
        <v>0</v>
      </c>
      <c r="H17" s="97">
        <f t="shared" si="8"/>
        <v>0</v>
      </c>
      <c r="I17" s="115">
        <f t="shared" si="9"/>
        <v>0</v>
      </c>
      <c r="J17" s="97">
        <f t="shared" si="10"/>
        <v>0</v>
      </c>
      <c r="K17" s="97"/>
      <c r="L17" s="97"/>
      <c r="M17" s="97">
        <f t="shared" si="11"/>
        <v>0</v>
      </c>
      <c r="N17" s="97"/>
      <c r="O17" s="97"/>
      <c r="P17" s="97">
        <f t="shared" si="12"/>
        <v>0</v>
      </c>
      <c r="Q17" s="97"/>
      <c r="R17" s="97"/>
      <c r="S17" s="97">
        <f t="shared" si="13"/>
        <v>0</v>
      </c>
      <c r="T17" s="97"/>
      <c r="U17" s="97"/>
      <c r="V17" s="97"/>
      <c r="W17" s="142" t="e">
        <f t="shared" si="3"/>
        <v>#DIV/0!</v>
      </c>
      <c r="X17" s="142" t="e">
        <f t="shared" si="4"/>
        <v>#DIV/0!</v>
      </c>
      <c r="Y17" s="142" t="e">
        <f t="shared" si="2"/>
        <v>#DIV/0!</v>
      </c>
    </row>
    <row r="18" spans="1:25" ht="15.75" hidden="1">
      <c r="A18" s="111">
        <v>5</v>
      </c>
      <c r="B18" s="108" t="s">
        <v>340</v>
      </c>
      <c r="C18" s="97">
        <f t="shared" si="5"/>
        <v>0</v>
      </c>
      <c r="D18" s="97"/>
      <c r="E18" s="97"/>
      <c r="F18" s="97">
        <f t="shared" si="6"/>
        <v>0</v>
      </c>
      <c r="G18" s="97">
        <f t="shared" si="7"/>
        <v>0</v>
      </c>
      <c r="H18" s="97">
        <f t="shared" si="8"/>
        <v>0</v>
      </c>
      <c r="I18" s="115">
        <f t="shared" si="9"/>
        <v>0</v>
      </c>
      <c r="J18" s="97">
        <f t="shared" si="10"/>
        <v>0</v>
      </c>
      <c r="K18" s="97"/>
      <c r="L18" s="97"/>
      <c r="M18" s="97">
        <f t="shared" si="11"/>
        <v>0</v>
      </c>
      <c r="N18" s="97"/>
      <c r="O18" s="97"/>
      <c r="P18" s="97">
        <f t="shared" si="12"/>
        <v>0</v>
      </c>
      <c r="Q18" s="97"/>
      <c r="R18" s="97"/>
      <c r="S18" s="97">
        <f t="shared" si="13"/>
        <v>0</v>
      </c>
      <c r="T18" s="97"/>
      <c r="U18" s="97"/>
      <c r="V18" s="97"/>
      <c r="W18" s="142" t="e">
        <f t="shared" si="3"/>
        <v>#DIV/0!</v>
      </c>
      <c r="X18" s="142" t="e">
        <f t="shared" si="4"/>
        <v>#DIV/0!</v>
      </c>
      <c r="Y18" s="142" t="e">
        <f t="shared" si="2"/>
        <v>#DIV/0!</v>
      </c>
    </row>
    <row r="19" spans="1:25" ht="31.5" hidden="1">
      <c r="A19" s="111">
        <v>6</v>
      </c>
      <c r="B19" s="108" t="s">
        <v>341</v>
      </c>
      <c r="C19" s="97">
        <f t="shared" si="5"/>
        <v>0</v>
      </c>
      <c r="D19" s="97"/>
      <c r="E19" s="97"/>
      <c r="F19" s="97">
        <f t="shared" si="6"/>
        <v>0</v>
      </c>
      <c r="G19" s="97">
        <f t="shared" si="7"/>
        <v>0</v>
      </c>
      <c r="H19" s="97">
        <f t="shared" si="8"/>
        <v>0</v>
      </c>
      <c r="I19" s="115">
        <f t="shared" si="9"/>
        <v>0</v>
      </c>
      <c r="J19" s="97">
        <f t="shared" si="10"/>
        <v>0</v>
      </c>
      <c r="K19" s="97"/>
      <c r="L19" s="97"/>
      <c r="M19" s="97">
        <f t="shared" si="11"/>
        <v>0</v>
      </c>
      <c r="N19" s="97"/>
      <c r="O19" s="97"/>
      <c r="P19" s="97">
        <f t="shared" si="12"/>
        <v>0</v>
      </c>
      <c r="Q19" s="97"/>
      <c r="R19" s="97"/>
      <c r="S19" s="97">
        <f t="shared" si="13"/>
        <v>0</v>
      </c>
      <c r="T19" s="97"/>
      <c r="U19" s="97"/>
      <c r="V19" s="97"/>
      <c r="W19" s="142" t="e">
        <f t="shared" si="3"/>
        <v>#DIV/0!</v>
      </c>
      <c r="X19" s="142" t="e">
        <f t="shared" si="4"/>
        <v>#DIV/0!</v>
      </c>
      <c r="Y19" s="142" t="e">
        <f t="shared" si="2"/>
        <v>#DIV/0!</v>
      </c>
    </row>
    <row r="20" spans="1:25" ht="15.75" hidden="1">
      <c r="A20" s="111">
        <v>7</v>
      </c>
      <c r="B20" s="108" t="s">
        <v>342</v>
      </c>
      <c r="C20" s="97">
        <f t="shared" si="5"/>
        <v>0</v>
      </c>
      <c r="D20" s="97"/>
      <c r="E20" s="97"/>
      <c r="F20" s="97">
        <f t="shared" si="6"/>
        <v>0</v>
      </c>
      <c r="G20" s="97">
        <f t="shared" si="7"/>
        <v>0</v>
      </c>
      <c r="H20" s="97">
        <f t="shared" si="8"/>
        <v>0</v>
      </c>
      <c r="I20" s="115">
        <f t="shared" si="9"/>
        <v>0</v>
      </c>
      <c r="J20" s="97">
        <f t="shared" si="10"/>
        <v>0</v>
      </c>
      <c r="K20" s="97"/>
      <c r="L20" s="97"/>
      <c r="M20" s="97">
        <f t="shared" si="11"/>
        <v>0</v>
      </c>
      <c r="N20" s="97"/>
      <c r="O20" s="97"/>
      <c r="P20" s="97">
        <f t="shared" si="12"/>
        <v>0</v>
      </c>
      <c r="Q20" s="97"/>
      <c r="R20" s="97"/>
      <c r="S20" s="97">
        <f t="shared" si="13"/>
        <v>0</v>
      </c>
      <c r="T20" s="97"/>
      <c r="U20" s="97"/>
      <c r="V20" s="97"/>
      <c r="W20" s="142" t="e">
        <f t="shared" si="3"/>
        <v>#DIV/0!</v>
      </c>
      <c r="X20" s="142" t="e">
        <f t="shared" si="4"/>
        <v>#DIV/0!</v>
      </c>
      <c r="Y20" s="142" t="e">
        <f t="shared" si="2"/>
        <v>#DIV/0!</v>
      </c>
    </row>
    <row r="21" spans="1:25" ht="15.75" hidden="1">
      <c r="A21" s="111">
        <v>8</v>
      </c>
      <c r="B21" s="109" t="s">
        <v>343</v>
      </c>
      <c r="C21" s="97">
        <f t="shared" si="5"/>
        <v>0</v>
      </c>
      <c r="D21" s="97"/>
      <c r="E21" s="97"/>
      <c r="F21" s="97">
        <f t="shared" si="6"/>
        <v>0</v>
      </c>
      <c r="G21" s="97">
        <f t="shared" si="7"/>
        <v>0</v>
      </c>
      <c r="H21" s="97">
        <f t="shared" si="8"/>
        <v>0</v>
      </c>
      <c r="I21" s="115">
        <f t="shared" si="9"/>
        <v>0</v>
      </c>
      <c r="J21" s="97">
        <f t="shared" si="10"/>
        <v>0</v>
      </c>
      <c r="K21" s="97"/>
      <c r="L21" s="97"/>
      <c r="M21" s="97">
        <f t="shared" si="11"/>
        <v>0</v>
      </c>
      <c r="N21" s="97"/>
      <c r="O21" s="97"/>
      <c r="P21" s="97">
        <f t="shared" si="12"/>
        <v>0</v>
      </c>
      <c r="Q21" s="97"/>
      <c r="R21" s="97"/>
      <c r="S21" s="97">
        <f t="shared" si="13"/>
        <v>0</v>
      </c>
      <c r="T21" s="97"/>
      <c r="U21" s="97"/>
      <c r="V21" s="97"/>
      <c r="W21" s="142" t="e">
        <f t="shared" si="3"/>
        <v>#DIV/0!</v>
      </c>
      <c r="X21" s="142" t="e">
        <f t="shared" si="4"/>
        <v>#DIV/0!</v>
      </c>
      <c r="Y21" s="142" t="e">
        <f t="shared" si="2"/>
        <v>#DIV/0!</v>
      </c>
    </row>
    <row r="22" spans="1:25" ht="15.75" hidden="1">
      <c r="A22" s="118"/>
      <c r="B22" s="110" t="s">
        <v>344</v>
      </c>
      <c r="C22" s="97">
        <f t="shared" si="5"/>
        <v>0</v>
      </c>
      <c r="D22" s="97"/>
      <c r="E22" s="97"/>
      <c r="F22" s="97">
        <f t="shared" si="6"/>
        <v>0</v>
      </c>
      <c r="G22" s="97">
        <f t="shared" si="7"/>
        <v>0</v>
      </c>
      <c r="H22" s="97">
        <f t="shared" si="8"/>
        <v>0</v>
      </c>
      <c r="I22" s="115">
        <f t="shared" si="9"/>
        <v>0</v>
      </c>
      <c r="J22" s="97">
        <f t="shared" si="10"/>
        <v>0</v>
      </c>
      <c r="K22" s="97"/>
      <c r="L22" s="97"/>
      <c r="M22" s="97">
        <f t="shared" si="11"/>
        <v>0</v>
      </c>
      <c r="N22" s="97"/>
      <c r="O22" s="97"/>
      <c r="P22" s="97">
        <f t="shared" si="12"/>
        <v>0</v>
      </c>
      <c r="Q22" s="97"/>
      <c r="R22" s="97"/>
      <c r="S22" s="97">
        <f t="shared" si="13"/>
        <v>0</v>
      </c>
      <c r="T22" s="97"/>
      <c r="U22" s="97"/>
      <c r="V22" s="97"/>
      <c r="W22" s="142" t="e">
        <f t="shared" si="3"/>
        <v>#DIV/0!</v>
      </c>
      <c r="X22" s="142" t="e">
        <f t="shared" si="4"/>
        <v>#DIV/0!</v>
      </c>
      <c r="Y22" s="142" t="e">
        <f t="shared" si="2"/>
        <v>#DIV/0!</v>
      </c>
    </row>
    <row r="23" spans="1:25" ht="15.75" hidden="1">
      <c r="A23" s="118"/>
      <c r="B23" s="110" t="s">
        <v>345</v>
      </c>
      <c r="C23" s="97">
        <f t="shared" si="5"/>
        <v>0</v>
      </c>
      <c r="D23" s="97"/>
      <c r="E23" s="97"/>
      <c r="F23" s="97">
        <f t="shared" si="6"/>
        <v>0</v>
      </c>
      <c r="G23" s="97">
        <f t="shared" si="7"/>
        <v>0</v>
      </c>
      <c r="H23" s="97">
        <f t="shared" si="8"/>
        <v>0</v>
      </c>
      <c r="I23" s="115">
        <f t="shared" si="9"/>
        <v>0</v>
      </c>
      <c r="J23" s="97">
        <f t="shared" si="10"/>
        <v>0</v>
      </c>
      <c r="K23" s="97"/>
      <c r="L23" s="97"/>
      <c r="M23" s="97">
        <f t="shared" si="11"/>
        <v>0</v>
      </c>
      <c r="N23" s="97"/>
      <c r="O23" s="97"/>
      <c r="P23" s="97">
        <f t="shared" si="12"/>
        <v>0</v>
      </c>
      <c r="Q23" s="97"/>
      <c r="R23" s="97"/>
      <c r="S23" s="97">
        <f t="shared" si="13"/>
        <v>0</v>
      </c>
      <c r="T23" s="97"/>
      <c r="U23" s="97"/>
      <c r="V23" s="97"/>
      <c r="W23" s="142" t="e">
        <f t="shared" si="3"/>
        <v>#DIV/0!</v>
      </c>
      <c r="X23" s="142" t="e">
        <f t="shared" si="4"/>
        <v>#DIV/0!</v>
      </c>
      <c r="Y23" s="142" t="e">
        <f t="shared" si="2"/>
        <v>#DIV/0!</v>
      </c>
    </row>
    <row r="24" spans="1:25" ht="31.5" hidden="1">
      <c r="A24" s="118"/>
      <c r="B24" s="110" t="s">
        <v>346</v>
      </c>
      <c r="C24" s="97">
        <f t="shared" si="5"/>
        <v>0</v>
      </c>
      <c r="D24" s="97"/>
      <c r="E24" s="97"/>
      <c r="F24" s="97">
        <f t="shared" si="6"/>
        <v>0</v>
      </c>
      <c r="G24" s="97">
        <f t="shared" si="7"/>
        <v>0</v>
      </c>
      <c r="H24" s="97">
        <f t="shared" si="8"/>
        <v>0</v>
      </c>
      <c r="I24" s="115">
        <f t="shared" si="9"/>
        <v>0</v>
      </c>
      <c r="J24" s="97">
        <f t="shared" si="10"/>
        <v>0</v>
      </c>
      <c r="K24" s="97"/>
      <c r="L24" s="97"/>
      <c r="M24" s="97">
        <f t="shared" si="11"/>
        <v>0</v>
      </c>
      <c r="N24" s="97"/>
      <c r="O24" s="97"/>
      <c r="P24" s="97">
        <f t="shared" si="12"/>
        <v>0</v>
      </c>
      <c r="Q24" s="97"/>
      <c r="R24" s="97"/>
      <c r="S24" s="97">
        <f t="shared" si="13"/>
        <v>0</v>
      </c>
      <c r="T24" s="97"/>
      <c r="U24" s="97"/>
      <c r="V24" s="97"/>
      <c r="W24" s="142" t="e">
        <f t="shared" si="3"/>
        <v>#DIV/0!</v>
      </c>
      <c r="X24" s="142" t="e">
        <f t="shared" si="4"/>
        <v>#DIV/0!</v>
      </c>
      <c r="Y24" s="142" t="e">
        <f t="shared" si="2"/>
        <v>#DIV/0!</v>
      </c>
    </row>
    <row r="25" spans="1:25" ht="31.5" hidden="1">
      <c r="A25" s="111">
        <v>9</v>
      </c>
      <c r="B25" s="108" t="s">
        <v>347</v>
      </c>
      <c r="C25" s="97">
        <f t="shared" si="5"/>
        <v>0</v>
      </c>
      <c r="D25" s="97"/>
      <c r="E25" s="97"/>
      <c r="F25" s="97">
        <f t="shared" si="6"/>
        <v>0</v>
      </c>
      <c r="G25" s="97">
        <f t="shared" si="7"/>
        <v>0</v>
      </c>
      <c r="H25" s="97">
        <f t="shared" si="8"/>
        <v>0</v>
      </c>
      <c r="I25" s="115">
        <f t="shared" si="9"/>
        <v>0</v>
      </c>
      <c r="J25" s="97">
        <f t="shared" si="10"/>
        <v>0</v>
      </c>
      <c r="K25" s="97"/>
      <c r="L25" s="97"/>
      <c r="M25" s="97">
        <f t="shared" si="11"/>
        <v>0</v>
      </c>
      <c r="N25" s="97"/>
      <c r="O25" s="97"/>
      <c r="P25" s="97">
        <f t="shared" si="12"/>
        <v>0</v>
      </c>
      <c r="Q25" s="97"/>
      <c r="R25" s="97"/>
      <c r="S25" s="97">
        <f t="shared" si="13"/>
        <v>0</v>
      </c>
      <c r="T25" s="97"/>
      <c r="U25" s="97"/>
      <c r="V25" s="97"/>
      <c r="W25" s="142" t="e">
        <f t="shared" si="3"/>
        <v>#DIV/0!</v>
      </c>
      <c r="X25" s="142" t="e">
        <f t="shared" si="4"/>
        <v>#DIV/0!</v>
      </c>
      <c r="Y25" s="142" t="e">
        <f t="shared" si="2"/>
        <v>#DIV/0!</v>
      </c>
    </row>
    <row r="26" spans="1:25" ht="31.5" hidden="1">
      <c r="A26" s="111">
        <v>10</v>
      </c>
      <c r="B26" s="108" t="s">
        <v>348</v>
      </c>
      <c r="C26" s="97">
        <f t="shared" si="5"/>
        <v>0</v>
      </c>
      <c r="D26" s="97"/>
      <c r="E26" s="97"/>
      <c r="F26" s="97">
        <f t="shared" si="6"/>
        <v>0</v>
      </c>
      <c r="G26" s="97">
        <f t="shared" si="7"/>
        <v>0</v>
      </c>
      <c r="H26" s="97">
        <f t="shared" si="8"/>
        <v>0</v>
      </c>
      <c r="I26" s="115">
        <f t="shared" si="9"/>
        <v>0</v>
      </c>
      <c r="J26" s="97">
        <f t="shared" si="10"/>
        <v>0</v>
      </c>
      <c r="K26" s="97"/>
      <c r="L26" s="97"/>
      <c r="M26" s="97">
        <f t="shared" si="11"/>
        <v>0</v>
      </c>
      <c r="N26" s="97"/>
      <c r="O26" s="97"/>
      <c r="P26" s="97">
        <f t="shared" si="12"/>
        <v>0</v>
      </c>
      <c r="Q26" s="97"/>
      <c r="R26" s="97"/>
      <c r="S26" s="97">
        <f t="shared" si="13"/>
        <v>0</v>
      </c>
      <c r="T26" s="97"/>
      <c r="U26" s="97"/>
      <c r="V26" s="97"/>
      <c r="W26" s="142" t="e">
        <f t="shared" si="3"/>
        <v>#DIV/0!</v>
      </c>
      <c r="X26" s="142" t="e">
        <f t="shared" si="4"/>
        <v>#DIV/0!</v>
      </c>
      <c r="Y26" s="142" t="e">
        <f t="shared" si="2"/>
        <v>#DIV/0!</v>
      </c>
    </row>
    <row r="27" spans="1:25" ht="31.5" hidden="1">
      <c r="A27" s="111">
        <v>11</v>
      </c>
      <c r="B27" s="108" t="s">
        <v>349</v>
      </c>
      <c r="C27" s="97">
        <f t="shared" si="5"/>
        <v>0</v>
      </c>
      <c r="D27" s="97"/>
      <c r="E27" s="97"/>
      <c r="F27" s="97">
        <f t="shared" si="6"/>
        <v>0</v>
      </c>
      <c r="G27" s="97">
        <f t="shared" si="7"/>
        <v>0</v>
      </c>
      <c r="H27" s="97">
        <f t="shared" si="8"/>
        <v>0</v>
      </c>
      <c r="I27" s="115">
        <f t="shared" si="9"/>
        <v>0</v>
      </c>
      <c r="J27" s="97">
        <f t="shared" si="10"/>
        <v>0</v>
      </c>
      <c r="K27" s="97"/>
      <c r="L27" s="97"/>
      <c r="M27" s="97">
        <f t="shared" si="11"/>
        <v>0</v>
      </c>
      <c r="N27" s="97"/>
      <c r="O27" s="97"/>
      <c r="P27" s="97">
        <f t="shared" si="12"/>
        <v>0</v>
      </c>
      <c r="Q27" s="97"/>
      <c r="R27" s="97"/>
      <c r="S27" s="97">
        <f t="shared" si="13"/>
        <v>0</v>
      </c>
      <c r="T27" s="97"/>
      <c r="U27" s="97"/>
      <c r="V27" s="97"/>
      <c r="W27" s="142" t="e">
        <f t="shared" si="3"/>
        <v>#DIV/0!</v>
      </c>
      <c r="X27" s="142" t="e">
        <f t="shared" si="4"/>
        <v>#DIV/0!</v>
      </c>
      <c r="Y27" s="142" t="e">
        <f t="shared" si="2"/>
        <v>#DIV/0!</v>
      </c>
    </row>
    <row r="28" spans="1:25" ht="15.75" hidden="1">
      <c r="A28" s="111"/>
      <c r="B28" s="108" t="s">
        <v>350</v>
      </c>
      <c r="C28" s="97">
        <f t="shared" si="5"/>
        <v>0</v>
      </c>
      <c r="D28" s="97"/>
      <c r="E28" s="97"/>
      <c r="F28" s="97">
        <f t="shared" si="6"/>
        <v>0</v>
      </c>
      <c r="G28" s="97">
        <f t="shared" si="7"/>
        <v>0</v>
      </c>
      <c r="H28" s="97">
        <f t="shared" si="8"/>
        <v>0</v>
      </c>
      <c r="I28" s="115">
        <f t="shared" si="9"/>
        <v>0</v>
      </c>
      <c r="J28" s="97">
        <f t="shared" si="10"/>
        <v>0</v>
      </c>
      <c r="K28" s="97"/>
      <c r="L28" s="97"/>
      <c r="M28" s="97">
        <f t="shared" si="11"/>
        <v>0</v>
      </c>
      <c r="N28" s="97"/>
      <c r="O28" s="97"/>
      <c r="P28" s="97">
        <f t="shared" si="12"/>
        <v>0</v>
      </c>
      <c r="Q28" s="97"/>
      <c r="R28" s="97"/>
      <c r="S28" s="97">
        <f t="shared" si="13"/>
        <v>0</v>
      </c>
      <c r="T28" s="97"/>
      <c r="U28" s="97"/>
      <c r="V28" s="97"/>
      <c r="W28" s="142" t="e">
        <f t="shared" si="3"/>
        <v>#DIV/0!</v>
      </c>
      <c r="X28" s="142" t="e">
        <f t="shared" si="4"/>
        <v>#DIV/0!</v>
      </c>
      <c r="Y28" s="142" t="e">
        <f t="shared" si="2"/>
        <v>#DIV/0!</v>
      </c>
    </row>
    <row r="29" spans="1:25" ht="15.75" hidden="1">
      <c r="A29" s="111">
        <v>12</v>
      </c>
      <c r="B29" s="108" t="s">
        <v>351</v>
      </c>
      <c r="C29" s="97">
        <f t="shared" si="5"/>
        <v>0</v>
      </c>
      <c r="D29" s="97"/>
      <c r="E29" s="97"/>
      <c r="F29" s="97">
        <f t="shared" si="6"/>
        <v>0</v>
      </c>
      <c r="G29" s="97">
        <f t="shared" si="7"/>
        <v>0</v>
      </c>
      <c r="H29" s="97">
        <f t="shared" si="8"/>
        <v>0</v>
      </c>
      <c r="I29" s="115">
        <f t="shared" si="9"/>
        <v>0</v>
      </c>
      <c r="J29" s="97">
        <f t="shared" si="10"/>
        <v>0</v>
      </c>
      <c r="K29" s="97"/>
      <c r="L29" s="97"/>
      <c r="M29" s="97">
        <f t="shared" si="11"/>
        <v>0</v>
      </c>
      <c r="N29" s="97"/>
      <c r="O29" s="97"/>
      <c r="P29" s="97">
        <f t="shared" si="12"/>
        <v>0</v>
      </c>
      <c r="Q29" s="97"/>
      <c r="R29" s="97"/>
      <c r="S29" s="97">
        <f t="shared" si="13"/>
        <v>0</v>
      </c>
      <c r="T29" s="97"/>
      <c r="U29" s="97"/>
      <c r="V29" s="97"/>
      <c r="W29" s="142" t="e">
        <f t="shared" si="3"/>
        <v>#DIV/0!</v>
      </c>
      <c r="X29" s="142" t="e">
        <f t="shared" si="4"/>
        <v>#DIV/0!</v>
      </c>
      <c r="Y29" s="142" t="e">
        <f t="shared" si="2"/>
        <v>#DIV/0!</v>
      </c>
    </row>
    <row r="30" spans="1:25" ht="15.75" hidden="1">
      <c r="A30" s="111">
        <v>13</v>
      </c>
      <c r="B30" s="108" t="s">
        <v>352</v>
      </c>
      <c r="C30" s="97">
        <f t="shared" si="5"/>
        <v>0</v>
      </c>
      <c r="D30" s="97"/>
      <c r="E30" s="97"/>
      <c r="F30" s="97">
        <f t="shared" si="6"/>
        <v>0</v>
      </c>
      <c r="G30" s="97">
        <f t="shared" si="7"/>
        <v>0</v>
      </c>
      <c r="H30" s="97">
        <f t="shared" si="8"/>
        <v>0</v>
      </c>
      <c r="I30" s="115">
        <f t="shared" si="9"/>
        <v>0</v>
      </c>
      <c r="J30" s="97">
        <f t="shared" si="10"/>
        <v>0</v>
      </c>
      <c r="K30" s="97"/>
      <c r="L30" s="97"/>
      <c r="M30" s="97">
        <f t="shared" si="11"/>
        <v>0</v>
      </c>
      <c r="N30" s="97"/>
      <c r="O30" s="97"/>
      <c r="P30" s="97">
        <f t="shared" si="12"/>
        <v>0</v>
      </c>
      <c r="Q30" s="97"/>
      <c r="R30" s="97"/>
      <c r="S30" s="97">
        <f t="shared" si="13"/>
        <v>0</v>
      </c>
      <c r="T30" s="97"/>
      <c r="U30" s="97"/>
      <c r="V30" s="97"/>
      <c r="W30" s="142" t="e">
        <f t="shared" si="3"/>
        <v>#DIV/0!</v>
      </c>
      <c r="X30" s="142" t="e">
        <f t="shared" si="4"/>
        <v>#DIV/0!</v>
      </c>
      <c r="Y30" s="142" t="e">
        <f t="shared" si="2"/>
        <v>#DIV/0!</v>
      </c>
    </row>
    <row r="31" spans="1:25" ht="15.75" hidden="1">
      <c r="A31" s="111">
        <v>14</v>
      </c>
      <c r="B31" s="108" t="s">
        <v>353</v>
      </c>
      <c r="C31" s="97">
        <f t="shared" si="5"/>
        <v>0</v>
      </c>
      <c r="D31" s="97"/>
      <c r="E31" s="97"/>
      <c r="F31" s="97">
        <f t="shared" si="6"/>
        <v>0</v>
      </c>
      <c r="G31" s="97">
        <f t="shared" si="7"/>
        <v>0</v>
      </c>
      <c r="H31" s="97">
        <f t="shared" si="8"/>
        <v>0</v>
      </c>
      <c r="I31" s="115">
        <f t="shared" si="9"/>
        <v>0</v>
      </c>
      <c r="J31" s="97">
        <f t="shared" si="10"/>
        <v>0</v>
      </c>
      <c r="K31" s="97"/>
      <c r="L31" s="97"/>
      <c r="M31" s="97">
        <f t="shared" si="11"/>
        <v>0</v>
      </c>
      <c r="N31" s="97"/>
      <c r="O31" s="97"/>
      <c r="P31" s="97">
        <f t="shared" si="12"/>
        <v>0</v>
      </c>
      <c r="Q31" s="97"/>
      <c r="R31" s="97"/>
      <c r="S31" s="97">
        <f t="shared" si="13"/>
        <v>0</v>
      </c>
      <c r="T31" s="97"/>
      <c r="U31" s="97"/>
      <c r="V31" s="97"/>
      <c r="W31" s="142" t="e">
        <f t="shared" si="3"/>
        <v>#DIV/0!</v>
      </c>
      <c r="X31" s="142" t="e">
        <f t="shared" si="4"/>
        <v>#DIV/0!</v>
      </c>
      <c r="Y31" s="142" t="e">
        <f t="shared" si="2"/>
        <v>#DIV/0!</v>
      </c>
    </row>
    <row r="32" spans="1:25" ht="15.75" hidden="1">
      <c r="A32" s="111">
        <v>15</v>
      </c>
      <c r="B32" s="108" t="s">
        <v>354</v>
      </c>
      <c r="C32" s="97">
        <f t="shared" si="5"/>
        <v>0</v>
      </c>
      <c r="D32" s="97"/>
      <c r="E32" s="97"/>
      <c r="F32" s="97">
        <f t="shared" si="6"/>
        <v>0</v>
      </c>
      <c r="G32" s="97">
        <f t="shared" si="7"/>
        <v>0</v>
      </c>
      <c r="H32" s="97">
        <f t="shared" si="8"/>
        <v>0</v>
      </c>
      <c r="I32" s="115">
        <f t="shared" si="9"/>
        <v>0</v>
      </c>
      <c r="J32" s="97">
        <f t="shared" si="10"/>
        <v>0</v>
      </c>
      <c r="K32" s="97"/>
      <c r="L32" s="97"/>
      <c r="M32" s="97">
        <f t="shared" si="11"/>
        <v>0</v>
      </c>
      <c r="N32" s="97"/>
      <c r="O32" s="97"/>
      <c r="P32" s="97">
        <f t="shared" si="12"/>
        <v>0</v>
      </c>
      <c r="Q32" s="97"/>
      <c r="R32" s="97"/>
      <c r="S32" s="97">
        <f t="shared" si="13"/>
        <v>0</v>
      </c>
      <c r="T32" s="97"/>
      <c r="U32" s="97"/>
      <c r="V32" s="97"/>
      <c r="W32" s="142" t="e">
        <f t="shared" si="3"/>
        <v>#DIV/0!</v>
      </c>
      <c r="X32" s="142" t="e">
        <f t="shared" si="4"/>
        <v>#DIV/0!</v>
      </c>
      <c r="Y32" s="142" t="e">
        <f t="shared" si="2"/>
        <v>#DIV/0!</v>
      </c>
    </row>
    <row r="33" spans="1:25" ht="31.5" hidden="1">
      <c r="A33" s="111">
        <v>16</v>
      </c>
      <c r="B33" s="108" t="s">
        <v>355</v>
      </c>
      <c r="C33" s="97">
        <f t="shared" si="5"/>
        <v>0</v>
      </c>
      <c r="D33" s="97"/>
      <c r="E33" s="97"/>
      <c r="F33" s="97">
        <f t="shared" si="6"/>
        <v>0</v>
      </c>
      <c r="G33" s="97">
        <f t="shared" si="7"/>
        <v>0</v>
      </c>
      <c r="H33" s="97">
        <f t="shared" si="8"/>
        <v>0</v>
      </c>
      <c r="I33" s="115">
        <f t="shared" si="9"/>
        <v>0</v>
      </c>
      <c r="J33" s="97">
        <f t="shared" si="10"/>
        <v>0</v>
      </c>
      <c r="K33" s="97"/>
      <c r="L33" s="97"/>
      <c r="M33" s="97">
        <f t="shared" si="11"/>
        <v>0</v>
      </c>
      <c r="N33" s="97"/>
      <c r="O33" s="97"/>
      <c r="P33" s="97">
        <f t="shared" si="12"/>
        <v>0</v>
      </c>
      <c r="Q33" s="97"/>
      <c r="R33" s="97"/>
      <c r="S33" s="97">
        <f t="shared" si="13"/>
        <v>0</v>
      </c>
      <c r="T33" s="97"/>
      <c r="U33" s="97"/>
      <c r="V33" s="97"/>
      <c r="W33" s="142" t="e">
        <f t="shared" si="3"/>
        <v>#DIV/0!</v>
      </c>
      <c r="X33" s="142" t="e">
        <f t="shared" si="4"/>
        <v>#DIV/0!</v>
      </c>
      <c r="Y33" s="142" t="e">
        <f t="shared" si="2"/>
        <v>#DIV/0!</v>
      </c>
    </row>
    <row r="34" spans="1:25" ht="15.75" hidden="1">
      <c r="A34" s="111">
        <v>17</v>
      </c>
      <c r="B34" s="108" t="s">
        <v>356</v>
      </c>
      <c r="C34" s="97">
        <f t="shared" si="5"/>
        <v>0</v>
      </c>
      <c r="D34" s="97"/>
      <c r="E34" s="97"/>
      <c r="F34" s="97">
        <f t="shared" si="6"/>
        <v>0</v>
      </c>
      <c r="G34" s="97">
        <f t="shared" si="7"/>
        <v>0</v>
      </c>
      <c r="H34" s="97">
        <f t="shared" si="8"/>
        <v>0</v>
      </c>
      <c r="I34" s="115">
        <f t="shared" si="9"/>
        <v>0</v>
      </c>
      <c r="J34" s="97">
        <f t="shared" si="10"/>
        <v>0</v>
      </c>
      <c r="K34" s="97"/>
      <c r="L34" s="97"/>
      <c r="M34" s="97">
        <f t="shared" si="11"/>
        <v>0</v>
      </c>
      <c r="N34" s="97"/>
      <c r="O34" s="97"/>
      <c r="P34" s="97">
        <f t="shared" si="12"/>
        <v>0</v>
      </c>
      <c r="Q34" s="97"/>
      <c r="R34" s="97"/>
      <c r="S34" s="97">
        <f t="shared" si="13"/>
        <v>0</v>
      </c>
      <c r="T34" s="97"/>
      <c r="U34" s="97"/>
      <c r="V34" s="97"/>
      <c r="W34" s="142" t="e">
        <f t="shared" si="3"/>
        <v>#DIV/0!</v>
      </c>
      <c r="X34" s="142" t="e">
        <f t="shared" si="4"/>
        <v>#DIV/0!</v>
      </c>
      <c r="Y34" s="142" t="e">
        <f t="shared" si="2"/>
        <v>#DIV/0!</v>
      </c>
    </row>
    <row r="35" spans="1:25" ht="15.75" hidden="1">
      <c r="A35" s="111">
        <v>18</v>
      </c>
      <c r="B35" s="108" t="s">
        <v>357</v>
      </c>
      <c r="C35" s="97">
        <f t="shared" si="5"/>
        <v>0</v>
      </c>
      <c r="D35" s="97"/>
      <c r="E35" s="97"/>
      <c r="F35" s="97">
        <f t="shared" si="6"/>
        <v>0</v>
      </c>
      <c r="G35" s="97">
        <f t="shared" si="7"/>
        <v>0</v>
      </c>
      <c r="H35" s="97">
        <f t="shared" si="8"/>
        <v>0</v>
      </c>
      <c r="I35" s="115">
        <f t="shared" si="9"/>
        <v>0</v>
      </c>
      <c r="J35" s="97">
        <f t="shared" si="10"/>
        <v>0</v>
      </c>
      <c r="K35" s="97"/>
      <c r="L35" s="97"/>
      <c r="M35" s="97">
        <f t="shared" si="11"/>
        <v>0</v>
      </c>
      <c r="N35" s="97"/>
      <c r="O35" s="97"/>
      <c r="P35" s="97">
        <f t="shared" si="12"/>
        <v>0</v>
      </c>
      <c r="Q35" s="97"/>
      <c r="R35" s="97"/>
      <c r="S35" s="97">
        <f t="shared" si="13"/>
        <v>0</v>
      </c>
      <c r="T35" s="97"/>
      <c r="U35" s="97"/>
      <c r="V35" s="97"/>
      <c r="W35" s="142" t="e">
        <f t="shared" si="3"/>
        <v>#DIV/0!</v>
      </c>
      <c r="X35" s="142" t="e">
        <f t="shared" si="4"/>
        <v>#DIV/0!</v>
      </c>
      <c r="Y35" s="142" t="e">
        <f t="shared" si="2"/>
        <v>#DIV/0!</v>
      </c>
    </row>
    <row r="36" spans="1:25" ht="31.5" hidden="1">
      <c r="A36" s="111">
        <v>19</v>
      </c>
      <c r="B36" s="108" t="s">
        <v>358</v>
      </c>
      <c r="C36" s="97">
        <f t="shared" si="5"/>
        <v>0</v>
      </c>
      <c r="D36" s="97"/>
      <c r="E36" s="97"/>
      <c r="F36" s="97">
        <f t="shared" si="6"/>
        <v>0</v>
      </c>
      <c r="G36" s="97">
        <f t="shared" si="7"/>
        <v>0</v>
      </c>
      <c r="H36" s="97">
        <f t="shared" si="8"/>
        <v>0</v>
      </c>
      <c r="I36" s="115">
        <f t="shared" si="9"/>
        <v>0</v>
      </c>
      <c r="J36" s="97">
        <f t="shared" si="10"/>
        <v>0</v>
      </c>
      <c r="K36" s="97"/>
      <c r="L36" s="97"/>
      <c r="M36" s="97">
        <f t="shared" si="11"/>
        <v>0</v>
      </c>
      <c r="N36" s="97"/>
      <c r="O36" s="97"/>
      <c r="P36" s="97">
        <f t="shared" si="12"/>
        <v>0</v>
      </c>
      <c r="Q36" s="97"/>
      <c r="R36" s="97"/>
      <c r="S36" s="97">
        <f t="shared" si="13"/>
        <v>0</v>
      </c>
      <c r="T36" s="97"/>
      <c r="U36" s="97"/>
      <c r="V36" s="97"/>
      <c r="W36" s="142" t="e">
        <f t="shared" si="3"/>
        <v>#DIV/0!</v>
      </c>
      <c r="X36" s="142" t="e">
        <f t="shared" si="4"/>
        <v>#DIV/0!</v>
      </c>
      <c r="Y36" s="142" t="e">
        <f t="shared" si="2"/>
        <v>#DIV/0!</v>
      </c>
    </row>
    <row r="37" spans="1:25" ht="31.5" hidden="1">
      <c r="A37" s="111">
        <v>20</v>
      </c>
      <c r="B37" s="108" t="s">
        <v>359</v>
      </c>
      <c r="C37" s="97">
        <f t="shared" si="5"/>
        <v>0</v>
      </c>
      <c r="D37" s="97"/>
      <c r="E37" s="97"/>
      <c r="F37" s="97">
        <f t="shared" si="6"/>
        <v>0</v>
      </c>
      <c r="G37" s="97">
        <f t="shared" si="7"/>
        <v>0</v>
      </c>
      <c r="H37" s="97">
        <f t="shared" si="8"/>
        <v>0</v>
      </c>
      <c r="I37" s="115">
        <f t="shared" si="9"/>
        <v>0</v>
      </c>
      <c r="J37" s="97">
        <f t="shared" si="10"/>
        <v>0</v>
      </c>
      <c r="K37" s="97"/>
      <c r="L37" s="97"/>
      <c r="M37" s="97">
        <f t="shared" si="11"/>
        <v>0</v>
      </c>
      <c r="N37" s="97"/>
      <c r="O37" s="97"/>
      <c r="P37" s="97">
        <f t="shared" si="12"/>
        <v>0</v>
      </c>
      <c r="Q37" s="97"/>
      <c r="R37" s="97"/>
      <c r="S37" s="97">
        <f t="shared" si="13"/>
        <v>0</v>
      </c>
      <c r="T37" s="97"/>
      <c r="U37" s="97"/>
      <c r="V37" s="97"/>
      <c r="W37" s="142" t="e">
        <f t="shared" si="3"/>
        <v>#DIV/0!</v>
      </c>
      <c r="X37" s="142" t="e">
        <f t="shared" si="4"/>
        <v>#DIV/0!</v>
      </c>
      <c r="Y37" s="142" t="e">
        <f t="shared" si="2"/>
        <v>#DIV/0!</v>
      </c>
    </row>
    <row r="38" spans="1:25" ht="31.5" hidden="1">
      <c r="A38" s="111">
        <v>21</v>
      </c>
      <c r="B38" s="109" t="s">
        <v>360</v>
      </c>
      <c r="C38" s="97">
        <f t="shared" si="5"/>
        <v>0</v>
      </c>
      <c r="D38" s="97"/>
      <c r="E38" s="97"/>
      <c r="F38" s="97">
        <f t="shared" si="6"/>
        <v>0</v>
      </c>
      <c r="G38" s="97">
        <f t="shared" si="7"/>
        <v>0</v>
      </c>
      <c r="H38" s="97">
        <f t="shared" si="8"/>
        <v>0</v>
      </c>
      <c r="I38" s="115">
        <f t="shared" si="9"/>
        <v>0</v>
      </c>
      <c r="J38" s="97">
        <f t="shared" si="10"/>
        <v>0</v>
      </c>
      <c r="K38" s="97"/>
      <c r="L38" s="97"/>
      <c r="M38" s="97">
        <f t="shared" si="11"/>
        <v>0</v>
      </c>
      <c r="N38" s="97"/>
      <c r="O38" s="97"/>
      <c r="P38" s="97">
        <f t="shared" si="12"/>
        <v>0</v>
      </c>
      <c r="Q38" s="97"/>
      <c r="R38" s="97"/>
      <c r="S38" s="97">
        <f t="shared" si="13"/>
        <v>0</v>
      </c>
      <c r="T38" s="97"/>
      <c r="U38" s="97"/>
      <c r="V38" s="97"/>
      <c r="W38" s="142" t="e">
        <f t="shared" si="3"/>
        <v>#DIV/0!</v>
      </c>
      <c r="X38" s="142" t="e">
        <f t="shared" si="4"/>
        <v>#DIV/0!</v>
      </c>
      <c r="Y38" s="142" t="e">
        <f t="shared" si="2"/>
        <v>#DIV/0!</v>
      </c>
    </row>
    <row r="39" spans="1:25" ht="15.75" hidden="1">
      <c r="A39" s="111">
        <v>22</v>
      </c>
      <c r="B39" s="109" t="s">
        <v>361</v>
      </c>
      <c r="C39" s="97">
        <f t="shared" si="5"/>
        <v>0</v>
      </c>
      <c r="D39" s="97"/>
      <c r="E39" s="97"/>
      <c r="F39" s="97">
        <f t="shared" si="6"/>
        <v>0</v>
      </c>
      <c r="G39" s="97">
        <f t="shared" si="7"/>
        <v>0</v>
      </c>
      <c r="H39" s="97">
        <f t="shared" si="8"/>
        <v>0</v>
      </c>
      <c r="I39" s="115">
        <f t="shared" si="9"/>
        <v>0</v>
      </c>
      <c r="J39" s="97">
        <f t="shared" si="10"/>
        <v>0</v>
      </c>
      <c r="K39" s="97"/>
      <c r="L39" s="97"/>
      <c r="M39" s="97">
        <f t="shared" si="11"/>
        <v>0</v>
      </c>
      <c r="N39" s="97"/>
      <c r="O39" s="97"/>
      <c r="P39" s="97">
        <f t="shared" si="12"/>
        <v>0</v>
      </c>
      <c r="Q39" s="97"/>
      <c r="R39" s="97"/>
      <c r="S39" s="97">
        <f t="shared" si="13"/>
        <v>0</v>
      </c>
      <c r="T39" s="97"/>
      <c r="U39" s="97"/>
      <c r="V39" s="97"/>
      <c r="W39" s="142" t="e">
        <f t="shared" si="3"/>
        <v>#DIV/0!</v>
      </c>
      <c r="X39" s="142" t="e">
        <f t="shared" si="4"/>
        <v>#DIV/0!</v>
      </c>
      <c r="Y39" s="142" t="e">
        <f t="shared" si="2"/>
        <v>#DIV/0!</v>
      </c>
    </row>
    <row r="40" spans="1:25" ht="15.75" hidden="1">
      <c r="A40" s="111">
        <v>23</v>
      </c>
      <c r="B40" s="109" t="s">
        <v>362</v>
      </c>
      <c r="C40" s="97">
        <f t="shared" si="5"/>
        <v>0</v>
      </c>
      <c r="D40" s="97"/>
      <c r="E40" s="97"/>
      <c r="F40" s="97">
        <f t="shared" si="6"/>
        <v>0</v>
      </c>
      <c r="G40" s="97">
        <f t="shared" si="7"/>
        <v>0</v>
      </c>
      <c r="H40" s="97">
        <f t="shared" si="8"/>
        <v>0</v>
      </c>
      <c r="I40" s="115">
        <f t="shared" si="9"/>
        <v>0</v>
      </c>
      <c r="J40" s="97">
        <f t="shared" si="10"/>
        <v>0</v>
      </c>
      <c r="K40" s="97"/>
      <c r="L40" s="97"/>
      <c r="M40" s="97">
        <f t="shared" si="11"/>
        <v>0</v>
      </c>
      <c r="N40" s="97"/>
      <c r="O40" s="97"/>
      <c r="P40" s="97">
        <f t="shared" si="12"/>
        <v>0</v>
      </c>
      <c r="Q40" s="97"/>
      <c r="R40" s="97"/>
      <c r="S40" s="97">
        <f t="shared" si="13"/>
        <v>0</v>
      </c>
      <c r="T40" s="97"/>
      <c r="U40" s="97"/>
      <c r="V40" s="97"/>
      <c r="W40" s="142" t="e">
        <f t="shared" si="3"/>
        <v>#DIV/0!</v>
      </c>
      <c r="X40" s="142" t="e">
        <f t="shared" si="4"/>
        <v>#DIV/0!</v>
      </c>
      <c r="Y40" s="142" t="e">
        <f t="shared" si="2"/>
        <v>#DIV/0!</v>
      </c>
    </row>
    <row r="41" spans="1:25" ht="15.75" hidden="1">
      <c r="A41" s="111">
        <v>24</v>
      </c>
      <c r="B41" s="108" t="s">
        <v>363</v>
      </c>
      <c r="C41" s="97">
        <f t="shared" si="5"/>
        <v>0</v>
      </c>
      <c r="D41" s="97"/>
      <c r="E41" s="97"/>
      <c r="F41" s="97">
        <f t="shared" si="6"/>
        <v>0</v>
      </c>
      <c r="G41" s="97">
        <f t="shared" si="7"/>
        <v>0</v>
      </c>
      <c r="H41" s="97">
        <f t="shared" si="8"/>
        <v>0</v>
      </c>
      <c r="I41" s="115">
        <f t="shared" si="9"/>
        <v>0</v>
      </c>
      <c r="J41" s="97">
        <f t="shared" si="10"/>
        <v>0</v>
      </c>
      <c r="K41" s="97"/>
      <c r="L41" s="97"/>
      <c r="M41" s="97">
        <f t="shared" si="11"/>
        <v>0</v>
      </c>
      <c r="N41" s="97"/>
      <c r="O41" s="97"/>
      <c r="P41" s="97">
        <f t="shared" si="12"/>
        <v>0</v>
      </c>
      <c r="Q41" s="97"/>
      <c r="R41" s="97"/>
      <c r="S41" s="97">
        <f t="shared" si="13"/>
        <v>0</v>
      </c>
      <c r="T41" s="97"/>
      <c r="U41" s="97"/>
      <c r="V41" s="97"/>
      <c r="W41" s="142" t="e">
        <f t="shared" si="3"/>
        <v>#DIV/0!</v>
      </c>
      <c r="X41" s="142" t="e">
        <f t="shared" si="4"/>
        <v>#DIV/0!</v>
      </c>
      <c r="Y41" s="142" t="e">
        <f t="shared" si="2"/>
        <v>#DIV/0!</v>
      </c>
    </row>
    <row r="42" spans="1:25" ht="15.75" hidden="1">
      <c r="A42" s="111">
        <v>25</v>
      </c>
      <c r="B42" s="108" t="s">
        <v>364</v>
      </c>
      <c r="C42" s="97">
        <f t="shared" si="5"/>
        <v>0</v>
      </c>
      <c r="D42" s="97"/>
      <c r="E42" s="97"/>
      <c r="F42" s="97">
        <f t="shared" si="6"/>
        <v>0</v>
      </c>
      <c r="G42" s="97">
        <f t="shared" si="7"/>
        <v>0</v>
      </c>
      <c r="H42" s="97">
        <f t="shared" si="8"/>
        <v>0</v>
      </c>
      <c r="I42" s="115">
        <f t="shared" si="9"/>
        <v>0</v>
      </c>
      <c r="J42" s="97">
        <f t="shared" si="10"/>
        <v>0</v>
      </c>
      <c r="K42" s="97"/>
      <c r="L42" s="97"/>
      <c r="M42" s="97">
        <f t="shared" si="11"/>
        <v>0</v>
      </c>
      <c r="N42" s="97"/>
      <c r="O42" s="97"/>
      <c r="P42" s="97">
        <f t="shared" si="12"/>
        <v>0</v>
      </c>
      <c r="Q42" s="97"/>
      <c r="R42" s="97"/>
      <c r="S42" s="97">
        <f t="shared" si="13"/>
        <v>0</v>
      </c>
      <c r="T42" s="97"/>
      <c r="U42" s="97"/>
      <c r="V42" s="97"/>
      <c r="W42" s="142" t="e">
        <f t="shared" si="3"/>
        <v>#DIV/0!</v>
      </c>
      <c r="X42" s="142" t="e">
        <f t="shared" si="4"/>
        <v>#DIV/0!</v>
      </c>
      <c r="Y42" s="142" t="e">
        <f t="shared" si="2"/>
        <v>#DIV/0!</v>
      </c>
    </row>
    <row r="43" spans="1:25" ht="31.5" hidden="1">
      <c r="A43" s="111">
        <v>26</v>
      </c>
      <c r="B43" s="112" t="s">
        <v>365</v>
      </c>
      <c r="C43" s="97">
        <f t="shared" si="5"/>
        <v>0</v>
      </c>
      <c r="D43" s="97"/>
      <c r="E43" s="97"/>
      <c r="F43" s="97">
        <f t="shared" si="6"/>
        <v>0</v>
      </c>
      <c r="G43" s="97">
        <f t="shared" si="7"/>
        <v>0</v>
      </c>
      <c r="H43" s="97">
        <f t="shared" si="8"/>
        <v>0</v>
      </c>
      <c r="I43" s="115">
        <f t="shared" si="9"/>
        <v>0</v>
      </c>
      <c r="J43" s="97">
        <f t="shared" si="10"/>
        <v>0</v>
      </c>
      <c r="K43" s="97"/>
      <c r="L43" s="97"/>
      <c r="M43" s="97">
        <f t="shared" si="11"/>
        <v>0</v>
      </c>
      <c r="N43" s="97"/>
      <c r="O43" s="97"/>
      <c r="P43" s="97">
        <f t="shared" si="12"/>
        <v>0</v>
      </c>
      <c r="Q43" s="97"/>
      <c r="R43" s="97"/>
      <c r="S43" s="97">
        <f t="shared" si="13"/>
        <v>0</v>
      </c>
      <c r="T43" s="97"/>
      <c r="U43" s="97"/>
      <c r="V43" s="97"/>
      <c r="W43" s="142" t="e">
        <f t="shared" si="3"/>
        <v>#DIV/0!</v>
      </c>
      <c r="X43" s="142" t="e">
        <f t="shared" si="4"/>
        <v>#DIV/0!</v>
      </c>
      <c r="Y43" s="142" t="e">
        <f t="shared" si="2"/>
        <v>#DIV/0!</v>
      </c>
    </row>
    <row r="44" spans="1:25" ht="31.5" hidden="1">
      <c r="A44" s="111">
        <v>27</v>
      </c>
      <c r="B44" s="112" t="s">
        <v>366</v>
      </c>
      <c r="C44" s="97">
        <f t="shared" si="5"/>
        <v>0</v>
      </c>
      <c r="D44" s="97"/>
      <c r="E44" s="97"/>
      <c r="F44" s="97">
        <f t="shared" si="6"/>
        <v>0</v>
      </c>
      <c r="G44" s="97">
        <f t="shared" si="7"/>
        <v>0</v>
      </c>
      <c r="H44" s="97">
        <f t="shared" si="8"/>
        <v>0</v>
      </c>
      <c r="I44" s="115">
        <f t="shared" si="9"/>
        <v>0</v>
      </c>
      <c r="J44" s="97">
        <f t="shared" si="10"/>
        <v>0</v>
      </c>
      <c r="K44" s="97"/>
      <c r="L44" s="97"/>
      <c r="M44" s="97">
        <f t="shared" si="11"/>
        <v>0</v>
      </c>
      <c r="N44" s="97"/>
      <c r="O44" s="97"/>
      <c r="P44" s="97">
        <f t="shared" si="12"/>
        <v>0</v>
      </c>
      <c r="Q44" s="97"/>
      <c r="R44" s="97"/>
      <c r="S44" s="97">
        <f t="shared" si="13"/>
        <v>0</v>
      </c>
      <c r="T44" s="97"/>
      <c r="U44" s="97"/>
      <c r="V44" s="97"/>
      <c r="W44" s="142" t="e">
        <f t="shared" si="3"/>
        <v>#DIV/0!</v>
      </c>
      <c r="X44" s="142" t="e">
        <f t="shared" si="4"/>
        <v>#DIV/0!</v>
      </c>
      <c r="Y44" s="142" t="e">
        <f t="shared" si="2"/>
        <v>#DIV/0!</v>
      </c>
    </row>
    <row r="45" spans="1:25" ht="15.75" hidden="1">
      <c r="A45" s="111">
        <v>28</v>
      </c>
      <c r="B45" s="112" t="s">
        <v>367</v>
      </c>
      <c r="C45" s="97">
        <f t="shared" si="5"/>
        <v>0</v>
      </c>
      <c r="D45" s="97"/>
      <c r="E45" s="97"/>
      <c r="F45" s="97">
        <f t="shared" si="6"/>
        <v>0</v>
      </c>
      <c r="G45" s="97">
        <f t="shared" si="7"/>
        <v>0</v>
      </c>
      <c r="H45" s="97">
        <f t="shared" si="8"/>
        <v>0</v>
      </c>
      <c r="I45" s="115">
        <f t="shared" si="9"/>
        <v>0</v>
      </c>
      <c r="J45" s="97">
        <f t="shared" si="10"/>
        <v>0</v>
      </c>
      <c r="K45" s="97"/>
      <c r="L45" s="97"/>
      <c r="M45" s="97">
        <f t="shared" si="11"/>
        <v>0</v>
      </c>
      <c r="N45" s="97"/>
      <c r="O45" s="97"/>
      <c r="P45" s="97">
        <f t="shared" si="12"/>
        <v>0</v>
      </c>
      <c r="Q45" s="97"/>
      <c r="R45" s="97"/>
      <c r="S45" s="97">
        <f t="shared" si="13"/>
        <v>0</v>
      </c>
      <c r="T45" s="97"/>
      <c r="U45" s="97"/>
      <c r="V45" s="97"/>
      <c r="W45" s="142" t="e">
        <f t="shared" si="3"/>
        <v>#DIV/0!</v>
      </c>
      <c r="X45" s="142" t="e">
        <f t="shared" si="4"/>
        <v>#DIV/0!</v>
      </c>
      <c r="Y45" s="142" t="e">
        <f t="shared" si="2"/>
        <v>#DIV/0!</v>
      </c>
    </row>
    <row r="46" spans="1:25" ht="31.5" hidden="1">
      <c r="A46" s="111">
        <v>29</v>
      </c>
      <c r="B46" s="112" t="s">
        <v>368</v>
      </c>
      <c r="C46" s="97">
        <f t="shared" si="5"/>
        <v>0</v>
      </c>
      <c r="D46" s="97"/>
      <c r="E46" s="97"/>
      <c r="F46" s="97">
        <f t="shared" si="6"/>
        <v>0</v>
      </c>
      <c r="G46" s="97">
        <f t="shared" si="7"/>
        <v>0</v>
      </c>
      <c r="H46" s="97">
        <f t="shared" si="8"/>
        <v>0</v>
      </c>
      <c r="I46" s="115">
        <f t="shared" si="9"/>
        <v>0</v>
      </c>
      <c r="J46" s="97">
        <f t="shared" si="10"/>
        <v>0</v>
      </c>
      <c r="K46" s="97"/>
      <c r="L46" s="97"/>
      <c r="M46" s="97">
        <f t="shared" si="11"/>
        <v>0</v>
      </c>
      <c r="N46" s="97"/>
      <c r="O46" s="97"/>
      <c r="P46" s="97">
        <f t="shared" si="12"/>
        <v>0</v>
      </c>
      <c r="Q46" s="97"/>
      <c r="R46" s="97"/>
      <c r="S46" s="97">
        <f t="shared" si="13"/>
        <v>0</v>
      </c>
      <c r="T46" s="97"/>
      <c r="U46" s="97"/>
      <c r="V46" s="97"/>
      <c r="W46" s="142" t="e">
        <f t="shared" si="3"/>
        <v>#DIV/0!</v>
      </c>
      <c r="X46" s="142" t="e">
        <f t="shared" si="4"/>
        <v>#DIV/0!</v>
      </c>
      <c r="Y46" s="142" t="e">
        <f t="shared" si="2"/>
        <v>#DIV/0!</v>
      </c>
    </row>
    <row r="47" spans="1:25" ht="24" hidden="1">
      <c r="A47" s="120">
        <v>30</v>
      </c>
      <c r="B47" s="121" t="s">
        <v>369</v>
      </c>
      <c r="C47" s="97">
        <f t="shared" si="5"/>
        <v>0</v>
      </c>
      <c r="D47" s="97"/>
      <c r="E47" s="123"/>
      <c r="F47" s="97">
        <f t="shared" si="6"/>
        <v>0</v>
      </c>
      <c r="G47" s="97">
        <f t="shared" si="7"/>
        <v>0</v>
      </c>
      <c r="H47" s="123"/>
      <c r="I47" s="115">
        <f t="shared" si="9"/>
        <v>0</v>
      </c>
      <c r="J47" s="97">
        <f t="shared" si="10"/>
        <v>0</v>
      </c>
      <c r="K47" s="97"/>
      <c r="L47" s="97"/>
      <c r="M47" s="97">
        <f t="shared" si="11"/>
        <v>0</v>
      </c>
      <c r="N47" s="97"/>
      <c r="O47" s="97"/>
      <c r="P47" s="97">
        <f t="shared" si="12"/>
        <v>0</v>
      </c>
      <c r="Q47" s="97"/>
      <c r="R47" s="97"/>
      <c r="S47" s="97">
        <f t="shared" si="13"/>
        <v>0</v>
      </c>
      <c r="T47" s="97"/>
      <c r="U47" s="97"/>
      <c r="V47" s="97"/>
      <c r="W47" s="142" t="e">
        <f t="shared" si="3"/>
        <v>#DIV/0!</v>
      </c>
      <c r="X47" s="142" t="e">
        <f>G47/D47*100</f>
        <v>#DIV/0!</v>
      </c>
      <c r="Y47" s="142" t="e">
        <f t="shared" si="2"/>
        <v>#DIV/0!</v>
      </c>
    </row>
    <row r="48" spans="1:25" ht="24" hidden="1">
      <c r="A48" s="120">
        <v>31</v>
      </c>
      <c r="B48" s="121" t="s">
        <v>370</v>
      </c>
      <c r="C48" s="97">
        <f t="shared" si="5"/>
        <v>0</v>
      </c>
      <c r="D48" s="97"/>
      <c r="E48" s="123"/>
      <c r="F48" s="97">
        <f t="shared" si="6"/>
        <v>0</v>
      </c>
      <c r="G48" s="97">
        <f t="shared" si="7"/>
        <v>0</v>
      </c>
      <c r="H48" s="123"/>
      <c r="I48" s="115">
        <f t="shared" si="9"/>
        <v>0</v>
      </c>
      <c r="J48" s="97">
        <f t="shared" si="10"/>
        <v>0</v>
      </c>
      <c r="K48" s="97"/>
      <c r="L48" s="97"/>
      <c r="M48" s="97">
        <f t="shared" si="11"/>
        <v>0</v>
      </c>
      <c r="N48" s="97"/>
      <c r="O48" s="97"/>
      <c r="P48" s="97">
        <f t="shared" si="12"/>
        <v>0</v>
      </c>
      <c r="Q48" s="97"/>
      <c r="R48" s="97"/>
      <c r="S48" s="97">
        <f t="shared" si="13"/>
        <v>0</v>
      </c>
      <c r="T48" s="97"/>
      <c r="U48" s="97"/>
      <c r="V48" s="97"/>
      <c r="W48" s="142" t="e">
        <f t="shared" si="3"/>
        <v>#DIV/0!</v>
      </c>
      <c r="X48" s="142" t="e">
        <f t="shared" si="4"/>
        <v>#DIV/0!</v>
      </c>
      <c r="Y48" s="142" t="e">
        <f t="shared" si="2"/>
        <v>#DIV/0!</v>
      </c>
    </row>
    <row r="49" spans="1:25" ht="24" hidden="1">
      <c r="A49" s="120">
        <v>32</v>
      </c>
      <c r="B49" s="121" t="s">
        <v>371</v>
      </c>
      <c r="C49" s="97">
        <f t="shared" si="5"/>
        <v>0</v>
      </c>
      <c r="D49" s="97"/>
      <c r="E49" s="123"/>
      <c r="F49" s="97">
        <f t="shared" si="6"/>
        <v>0</v>
      </c>
      <c r="G49" s="97">
        <f t="shared" si="7"/>
        <v>0</v>
      </c>
      <c r="H49" s="123"/>
      <c r="I49" s="115">
        <f t="shared" si="9"/>
        <v>0</v>
      </c>
      <c r="J49" s="97">
        <f t="shared" si="10"/>
        <v>0</v>
      </c>
      <c r="K49" s="97"/>
      <c r="L49" s="97"/>
      <c r="M49" s="97">
        <f t="shared" si="11"/>
        <v>0</v>
      </c>
      <c r="N49" s="97"/>
      <c r="O49" s="97"/>
      <c r="P49" s="97">
        <f t="shared" si="12"/>
        <v>0</v>
      </c>
      <c r="Q49" s="97"/>
      <c r="R49" s="97"/>
      <c r="S49" s="97">
        <f t="shared" si="13"/>
        <v>0</v>
      </c>
      <c r="T49" s="97"/>
      <c r="U49" s="97"/>
      <c r="V49" s="97"/>
      <c r="W49" s="142" t="e">
        <f t="shared" si="3"/>
        <v>#DIV/0!</v>
      </c>
      <c r="X49" s="142" t="e">
        <f t="shared" si="4"/>
        <v>#DIV/0!</v>
      </c>
      <c r="Y49" s="142" t="e">
        <f t="shared" si="2"/>
        <v>#DIV/0!</v>
      </c>
    </row>
    <row r="50" spans="1:25" ht="24" hidden="1">
      <c r="A50" s="120">
        <v>33</v>
      </c>
      <c r="B50" s="121" t="s">
        <v>372</v>
      </c>
      <c r="C50" s="97">
        <f t="shared" si="5"/>
        <v>0</v>
      </c>
      <c r="D50" s="97"/>
      <c r="E50" s="123"/>
      <c r="F50" s="97">
        <f t="shared" si="6"/>
        <v>0</v>
      </c>
      <c r="G50" s="97">
        <f t="shared" si="7"/>
        <v>0</v>
      </c>
      <c r="H50" s="123"/>
      <c r="I50" s="115">
        <f t="shared" si="9"/>
        <v>0</v>
      </c>
      <c r="J50" s="97">
        <f t="shared" si="10"/>
        <v>0</v>
      </c>
      <c r="K50" s="97"/>
      <c r="L50" s="97"/>
      <c r="M50" s="97">
        <f t="shared" si="11"/>
        <v>0</v>
      </c>
      <c r="N50" s="97"/>
      <c r="O50" s="97"/>
      <c r="P50" s="97">
        <f t="shared" si="12"/>
        <v>0</v>
      </c>
      <c r="Q50" s="97"/>
      <c r="R50" s="97"/>
      <c r="S50" s="97">
        <f t="shared" si="13"/>
        <v>0</v>
      </c>
      <c r="T50" s="97"/>
      <c r="U50" s="97"/>
      <c r="V50" s="97"/>
      <c r="W50" s="142" t="e">
        <f t="shared" si="3"/>
        <v>#DIV/0!</v>
      </c>
      <c r="X50" s="142" t="e">
        <f t="shared" si="4"/>
        <v>#DIV/0!</v>
      </c>
      <c r="Y50" s="142" t="e">
        <f t="shared" si="2"/>
        <v>#DIV/0!</v>
      </c>
    </row>
    <row r="51" spans="1:25" ht="24" hidden="1">
      <c r="A51" s="120">
        <v>34</v>
      </c>
      <c r="B51" s="121" t="s">
        <v>373</v>
      </c>
      <c r="C51" s="97">
        <f t="shared" si="5"/>
        <v>0</v>
      </c>
      <c r="D51" s="97"/>
      <c r="E51" s="123"/>
      <c r="F51" s="97">
        <f t="shared" si="6"/>
        <v>0</v>
      </c>
      <c r="G51" s="97">
        <f t="shared" si="7"/>
        <v>0</v>
      </c>
      <c r="H51" s="123"/>
      <c r="I51" s="115">
        <f t="shared" si="9"/>
        <v>0</v>
      </c>
      <c r="J51" s="97">
        <f t="shared" si="10"/>
        <v>0</v>
      </c>
      <c r="K51" s="97"/>
      <c r="L51" s="97"/>
      <c r="M51" s="97">
        <f t="shared" si="11"/>
        <v>0</v>
      </c>
      <c r="N51" s="97"/>
      <c r="O51" s="97"/>
      <c r="P51" s="97">
        <f t="shared" si="12"/>
        <v>0</v>
      </c>
      <c r="Q51" s="97"/>
      <c r="R51" s="97"/>
      <c r="S51" s="97">
        <f t="shared" si="13"/>
        <v>0</v>
      </c>
      <c r="T51" s="97"/>
      <c r="U51" s="97"/>
      <c r="V51" s="97"/>
      <c r="W51" s="142" t="e">
        <f t="shared" si="3"/>
        <v>#DIV/0!</v>
      </c>
      <c r="X51" s="142" t="e">
        <f t="shared" si="4"/>
        <v>#DIV/0!</v>
      </c>
      <c r="Y51" s="142" t="e">
        <f t="shared" si="2"/>
        <v>#DIV/0!</v>
      </c>
    </row>
    <row r="52" spans="1:25" ht="24" hidden="1">
      <c r="A52" s="120">
        <v>35</v>
      </c>
      <c r="B52" s="121" t="s">
        <v>374</v>
      </c>
      <c r="C52" s="97">
        <f t="shared" si="5"/>
        <v>0</v>
      </c>
      <c r="D52" s="97"/>
      <c r="E52" s="123"/>
      <c r="F52" s="97">
        <f t="shared" si="6"/>
        <v>0</v>
      </c>
      <c r="G52" s="97">
        <f t="shared" si="7"/>
        <v>0</v>
      </c>
      <c r="H52" s="123"/>
      <c r="I52" s="115">
        <f t="shared" si="9"/>
        <v>0</v>
      </c>
      <c r="J52" s="97">
        <f t="shared" si="10"/>
        <v>0</v>
      </c>
      <c r="K52" s="97"/>
      <c r="L52" s="97"/>
      <c r="M52" s="97">
        <f t="shared" si="11"/>
        <v>0</v>
      </c>
      <c r="N52" s="97"/>
      <c r="O52" s="97"/>
      <c r="P52" s="97">
        <f t="shared" si="12"/>
        <v>0</v>
      </c>
      <c r="Q52" s="97"/>
      <c r="R52" s="97"/>
      <c r="S52" s="97">
        <f t="shared" si="13"/>
        <v>0</v>
      </c>
      <c r="T52" s="97"/>
      <c r="U52" s="97"/>
      <c r="V52" s="97"/>
      <c r="W52" s="142" t="e">
        <f t="shared" si="3"/>
        <v>#DIV/0!</v>
      </c>
      <c r="X52" s="142" t="e">
        <f t="shared" si="4"/>
        <v>#DIV/0!</v>
      </c>
      <c r="Y52" s="142" t="e">
        <f t="shared" si="2"/>
        <v>#DIV/0!</v>
      </c>
    </row>
    <row r="53" spans="1:25" ht="24" hidden="1">
      <c r="A53" s="120">
        <v>36</v>
      </c>
      <c r="B53" s="121" t="s">
        <v>375</v>
      </c>
      <c r="C53" s="97">
        <f t="shared" si="5"/>
        <v>0</v>
      </c>
      <c r="D53" s="97"/>
      <c r="E53" s="123"/>
      <c r="F53" s="97">
        <f t="shared" si="6"/>
        <v>0</v>
      </c>
      <c r="G53" s="97">
        <f t="shared" si="7"/>
        <v>0</v>
      </c>
      <c r="H53" s="123"/>
      <c r="I53" s="115">
        <f t="shared" si="9"/>
        <v>0</v>
      </c>
      <c r="J53" s="97">
        <f t="shared" si="10"/>
        <v>0</v>
      </c>
      <c r="K53" s="97"/>
      <c r="L53" s="97"/>
      <c r="M53" s="97">
        <f t="shared" si="11"/>
        <v>0</v>
      </c>
      <c r="N53" s="97"/>
      <c r="O53" s="97"/>
      <c r="P53" s="97">
        <f t="shared" si="12"/>
        <v>0</v>
      </c>
      <c r="Q53" s="97"/>
      <c r="R53" s="97"/>
      <c r="S53" s="97">
        <f t="shared" si="13"/>
        <v>0</v>
      </c>
      <c r="T53" s="97"/>
      <c r="U53" s="97"/>
      <c r="V53" s="97"/>
      <c r="W53" s="142" t="e">
        <f t="shared" si="3"/>
        <v>#DIV/0!</v>
      </c>
      <c r="X53" s="142" t="e">
        <f t="shared" si="4"/>
        <v>#DIV/0!</v>
      </c>
      <c r="Y53" s="142" t="e">
        <f t="shared" si="2"/>
        <v>#DIV/0!</v>
      </c>
    </row>
    <row r="54" spans="1:25" ht="24" hidden="1">
      <c r="A54" s="120">
        <v>37</v>
      </c>
      <c r="B54" s="121" t="s">
        <v>376</v>
      </c>
      <c r="C54" s="97">
        <f t="shared" si="5"/>
        <v>0</v>
      </c>
      <c r="D54" s="97"/>
      <c r="E54" s="123"/>
      <c r="F54" s="97">
        <f t="shared" si="6"/>
        <v>0</v>
      </c>
      <c r="G54" s="97">
        <f t="shared" si="7"/>
        <v>0</v>
      </c>
      <c r="H54" s="123"/>
      <c r="I54" s="115">
        <f t="shared" si="9"/>
        <v>0</v>
      </c>
      <c r="J54" s="97">
        <f t="shared" si="10"/>
        <v>0</v>
      </c>
      <c r="K54" s="97"/>
      <c r="L54" s="97"/>
      <c r="M54" s="97">
        <f t="shared" si="11"/>
        <v>0</v>
      </c>
      <c r="N54" s="97"/>
      <c r="O54" s="97"/>
      <c r="P54" s="97">
        <f t="shared" si="12"/>
        <v>0</v>
      </c>
      <c r="Q54" s="97"/>
      <c r="R54" s="97"/>
      <c r="S54" s="97">
        <f t="shared" si="13"/>
        <v>0</v>
      </c>
      <c r="T54" s="97"/>
      <c r="U54" s="97"/>
      <c r="V54" s="97"/>
      <c r="W54" s="142" t="e">
        <f t="shared" si="3"/>
        <v>#DIV/0!</v>
      </c>
      <c r="X54" s="142" t="e">
        <f t="shared" si="4"/>
        <v>#DIV/0!</v>
      </c>
      <c r="Y54" s="142" t="e">
        <f t="shared" si="2"/>
        <v>#DIV/0!</v>
      </c>
    </row>
    <row r="55" spans="1:25" ht="24" hidden="1">
      <c r="A55" s="120">
        <v>38</v>
      </c>
      <c r="B55" s="121" t="s">
        <v>377</v>
      </c>
      <c r="C55" s="97">
        <f t="shared" si="5"/>
        <v>0</v>
      </c>
      <c r="D55" s="97"/>
      <c r="E55" s="123"/>
      <c r="F55" s="97">
        <f t="shared" si="6"/>
        <v>0</v>
      </c>
      <c r="G55" s="97">
        <f t="shared" si="7"/>
        <v>0</v>
      </c>
      <c r="H55" s="123"/>
      <c r="I55" s="115">
        <f t="shared" si="9"/>
        <v>0</v>
      </c>
      <c r="J55" s="97">
        <f t="shared" si="10"/>
        <v>0</v>
      </c>
      <c r="K55" s="97"/>
      <c r="L55" s="97"/>
      <c r="M55" s="97">
        <f t="shared" si="11"/>
        <v>0</v>
      </c>
      <c r="N55" s="97"/>
      <c r="O55" s="97"/>
      <c r="P55" s="97">
        <f t="shared" si="12"/>
        <v>0</v>
      </c>
      <c r="Q55" s="97"/>
      <c r="R55" s="97"/>
      <c r="S55" s="97">
        <f t="shared" si="13"/>
        <v>0</v>
      </c>
      <c r="T55" s="97"/>
      <c r="U55" s="97"/>
      <c r="V55" s="97"/>
      <c r="W55" s="142" t="e">
        <f t="shared" si="3"/>
        <v>#DIV/0!</v>
      </c>
      <c r="X55" s="142" t="e">
        <f t="shared" si="4"/>
        <v>#DIV/0!</v>
      </c>
      <c r="Y55" s="142" t="e">
        <f t="shared" si="2"/>
        <v>#DIV/0!</v>
      </c>
    </row>
    <row r="56" spans="1:25" ht="24" hidden="1">
      <c r="A56" s="120">
        <v>39</v>
      </c>
      <c r="B56" s="121" t="s">
        <v>378</v>
      </c>
      <c r="C56" s="97">
        <f t="shared" si="5"/>
        <v>0</v>
      </c>
      <c r="D56" s="97"/>
      <c r="E56" s="123"/>
      <c r="F56" s="97">
        <f t="shared" si="6"/>
        <v>0</v>
      </c>
      <c r="G56" s="97">
        <f t="shared" si="7"/>
        <v>0</v>
      </c>
      <c r="H56" s="123"/>
      <c r="I56" s="115">
        <f t="shared" si="9"/>
        <v>0</v>
      </c>
      <c r="J56" s="97">
        <f t="shared" si="10"/>
        <v>0</v>
      </c>
      <c r="K56" s="97"/>
      <c r="L56" s="97"/>
      <c r="M56" s="97">
        <f t="shared" si="11"/>
        <v>0</v>
      </c>
      <c r="N56" s="97"/>
      <c r="O56" s="97"/>
      <c r="P56" s="97">
        <f t="shared" si="12"/>
        <v>0</v>
      </c>
      <c r="Q56" s="97"/>
      <c r="R56" s="97"/>
      <c r="S56" s="97">
        <f t="shared" si="13"/>
        <v>0</v>
      </c>
      <c r="T56" s="97"/>
      <c r="U56" s="97"/>
      <c r="V56" s="97"/>
      <c r="W56" s="142" t="e">
        <f t="shared" si="3"/>
        <v>#DIV/0!</v>
      </c>
      <c r="X56" s="142" t="e">
        <f t="shared" si="4"/>
        <v>#DIV/0!</v>
      </c>
      <c r="Y56" s="142" t="e">
        <f t="shared" si="2"/>
        <v>#DIV/0!</v>
      </c>
    </row>
    <row r="57" spans="1:25" ht="24" hidden="1">
      <c r="A57" s="120">
        <v>40</v>
      </c>
      <c r="B57" s="121" t="s">
        <v>379</v>
      </c>
      <c r="C57" s="97">
        <f t="shared" si="5"/>
        <v>0</v>
      </c>
      <c r="D57" s="97"/>
      <c r="E57" s="123"/>
      <c r="F57" s="97">
        <f t="shared" si="6"/>
        <v>0</v>
      </c>
      <c r="G57" s="97">
        <f t="shared" si="7"/>
        <v>0</v>
      </c>
      <c r="H57" s="123"/>
      <c r="I57" s="115">
        <f t="shared" si="9"/>
        <v>0</v>
      </c>
      <c r="J57" s="97">
        <f t="shared" si="10"/>
        <v>0</v>
      </c>
      <c r="K57" s="97"/>
      <c r="L57" s="97"/>
      <c r="M57" s="97">
        <f t="shared" si="11"/>
        <v>0</v>
      </c>
      <c r="N57" s="97"/>
      <c r="O57" s="97"/>
      <c r="P57" s="97">
        <f t="shared" si="12"/>
        <v>0</v>
      </c>
      <c r="Q57" s="97"/>
      <c r="R57" s="97"/>
      <c r="S57" s="97">
        <f t="shared" si="13"/>
        <v>0</v>
      </c>
      <c r="T57" s="97"/>
      <c r="U57" s="97"/>
      <c r="V57" s="97"/>
      <c r="W57" s="142" t="e">
        <f t="shared" si="3"/>
        <v>#DIV/0!</v>
      </c>
      <c r="X57" s="142" t="e">
        <f t="shared" si="4"/>
        <v>#DIV/0!</v>
      </c>
      <c r="Y57" s="142" t="e">
        <f t="shared" si="2"/>
        <v>#DIV/0!</v>
      </c>
    </row>
    <row r="58" spans="1:25" ht="15.75" hidden="1">
      <c r="A58" s="120"/>
      <c r="B58" s="121"/>
      <c r="C58" s="97">
        <f t="shared" si="5"/>
        <v>0</v>
      </c>
      <c r="D58" s="97"/>
      <c r="E58" s="123"/>
      <c r="F58" s="97">
        <f t="shared" si="6"/>
        <v>0</v>
      </c>
      <c r="G58" s="97">
        <f t="shared" si="7"/>
        <v>0</v>
      </c>
      <c r="H58" s="123"/>
      <c r="I58" s="115">
        <f t="shared" si="9"/>
        <v>0</v>
      </c>
      <c r="J58" s="97">
        <f t="shared" si="10"/>
        <v>0</v>
      </c>
      <c r="K58" s="97"/>
      <c r="L58" s="97"/>
      <c r="M58" s="97">
        <f t="shared" si="11"/>
        <v>0</v>
      </c>
      <c r="N58" s="97"/>
      <c r="O58" s="97"/>
      <c r="P58" s="97">
        <f t="shared" si="12"/>
        <v>0</v>
      </c>
      <c r="Q58" s="97"/>
      <c r="R58" s="97"/>
      <c r="S58" s="97">
        <f t="shared" si="13"/>
        <v>0</v>
      </c>
      <c r="T58" s="97"/>
      <c r="U58" s="97"/>
      <c r="V58" s="97"/>
      <c r="W58" s="142" t="e">
        <f t="shared" si="3"/>
        <v>#DIV/0!</v>
      </c>
      <c r="X58" s="142" t="e">
        <f t="shared" si="4"/>
        <v>#DIV/0!</v>
      </c>
      <c r="Y58" s="142" t="e">
        <f t="shared" si="2"/>
        <v>#DIV/0!</v>
      </c>
    </row>
    <row r="59" spans="1:25" ht="24" hidden="1">
      <c r="A59" s="120">
        <v>41</v>
      </c>
      <c r="B59" s="121" t="s">
        <v>380</v>
      </c>
      <c r="C59" s="97">
        <f t="shared" si="5"/>
        <v>0</v>
      </c>
      <c r="D59" s="97"/>
      <c r="E59" s="123"/>
      <c r="F59" s="97">
        <f t="shared" si="6"/>
        <v>0</v>
      </c>
      <c r="G59" s="97">
        <f t="shared" si="7"/>
        <v>0</v>
      </c>
      <c r="H59" s="123"/>
      <c r="I59" s="115">
        <f t="shared" si="9"/>
        <v>0</v>
      </c>
      <c r="J59" s="97">
        <f t="shared" si="10"/>
        <v>0</v>
      </c>
      <c r="K59" s="97"/>
      <c r="L59" s="97"/>
      <c r="M59" s="97">
        <f t="shared" si="11"/>
        <v>0</v>
      </c>
      <c r="N59" s="97"/>
      <c r="O59" s="97"/>
      <c r="P59" s="97">
        <f t="shared" si="12"/>
        <v>0</v>
      </c>
      <c r="Q59" s="97"/>
      <c r="R59" s="97"/>
      <c r="S59" s="97">
        <f t="shared" si="13"/>
        <v>0</v>
      </c>
      <c r="T59" s="97"/>
      <c r="U59" s="97"/>
      <c r="V59" s="97"/>
      <c r="W59" s="142" t="e">
        <f t="shared" si="3"/>
        <v>#DIV/0!</v>
      </c>
      <c r="X59" s="142" t="e">
        <f t="shared" si="4"/>
        <v>#DIV/0!</v>
      </c>
      <c r="Y59" s="142" t="e">
        <f t="shared" si="2"/>
        <v>#DIV/0!</v>
      </c>
    </row>
    <row r="60" spans="1:25" ht="15.75" hidden="1">
      <c r="A60" s="120">
        <v>42</v>
      </c>
      <c r="B60" s="121" t="s">
        <v>381</v>
      </c>
      <c r="C60" s="97">
        <f t="shared" si="5"/>
        <v>0</v>
      </c>
      <c r="D60" s="97"/>
      <c r="E60" s="123"/>
      <c r="F60" s="97">
        <f t="shared" si="6"/>
        <v>0</v>
      </c>
      <c r="G60" s="97">
        <f t="shared" si="7"/>
        <v>0</v>
      </c>
      <c r="H60" s="123"/>
      <c r="I60" s="115">
        <f t="shared" si="9"/>
        <v>0</v>
      </c>
      <c r="J60" s="97">
        <f t="shared" si="10"/>
        <v>0</v>
      </c>
      <c r="K60" s="97"/>
      <c r="L60" s="97"/>
      <c r="M60" s="97">
        <f t="shared" si="11"/>
        <v>0</v>
      </c>
      <c r="N60" s="97"/>
      <c r="O60" s="97"/>
      <c r="P60" s="97">
        <f t="shared" si="12"/>
        <v>0</v>
      </c>
      <c r="Q60" s="97"/>
      <c r="R60" s="97"/>
      <c r="S60" s="97">
        <f t="shared" si="13"/>
        <v>0</v>
      </c>
      <c r="T60" s="97"/>
      <c r="U60" s="97"/>
      <c r="V60" s="97"/>
      <c r="W60" s="142" t="e">
        <f t="shared" si="3"/>
        <v>#DIV/0!</v>
      </c>
      <c r="X60" s="142" t="e">
        <f t="shared" si="4"/>
        <v>#DIV/0!</v>
      </c>
      <c r="Y60" s="142" t="e">
        <f t="shared" si="2"/>
        <v>#DIV/0!</v>
      </c>
    </row>
    <row r="61" spans="1:25" ht="24" hidden="1">
      <c r="A61" s="120">
        <v>43</v>
      </c>
      <c r="B61" s="121" t="s">
        <v>382</v>
      </c>
      <c r="C61" s="97">
        <f t="shared" si="5"/>
        <v>0</v>
      </c>
      <c r="D61" s="97"/>
      <c r="E61" s="123"/>
      <c r="F61" s="97">
        <f t="shared" si="6"/>
        <v>0</v>
      </c>
      <c r="G61" s="97">
        <f t="shared" si="7"/>
        <v>0</v>
      </c>
      <c r="H61" s="123"/>
      <c r="I61" s="115">
        <f t="shared" si="9"/>
        <v>0</v>
      </c>
      <c r="J61" s="97">
        <f t="shared" si="10"/>
        <v>0</v>
      </c>
      <c r="K61" s="97"/>
      <c r="L61" s="97"/>
      <c r="M61" s="97">
        <f t="shared" si="11"/>
        <v>0</v>
      </c>
      <c r="N61" s="97"/>
      <c r="O61" s="97"/>
      <c r="P61" s="97">
        <f t="shared" si="12"/>
        <v>0</v>
      </c>
      <c r="Q61" s="97"/>
      <c r="R61" s="97"/>
      <c r="S61" s="97">
        <f t="shared" si="13"/>
        <v>0</v>
      </c>
      <c r="T61" s="97"/>
      <c r="U61" s="97"/>
      <c r="V61" s="97"/>
      <c r="W61" s="142" t="e">
        <f t="shared" si="3"/>
        <v>#DIV/0!</v>
      </c>
      <c r="X61" s="142" t="e">
        <f t="shared" si="4"/>
        <v>#DIV/0!</v>
      </c>
      <c r="Y61" s="142" t="e">
        <f t="shared" si="2"/>
        <v>#DIV/0!</v>
      </c>
    </row>
    <row r="62" spans="1:25" ht="15.75" hidden="1">
      <c r="A62" s="120"/>
      <c r="B62" s="121"/>
      <c r="C62" s="97">
        <f t="shared" si="5"/>
        <v>0</v>
      </c>
      <c r="D62" s="97"/>
      <c r="E62" s="123"/>
      <c r="F62" s="97">
        <f t="shared" si="6"/>
        <v>0</v>
      </c>
      <c r="G62" s="97">
        <f t="shared" si="7"/>
        <v>0</v>
      </c>
      <c r="H62" s="123"/>
      <c r="I62" s="115">
        <f t="shared" si="9"/>
        <v>0</v>
      </c>
      <c r="J62" s="97">
        <f t="shared" si="10"/>
        <v>0</v>
      </c>
      <c r="K62" s="97"/>
      <c r="L62" s="97"/>
      <c r="M62" s="97">
        <f t="shared" si="11"/>
        <v>0</v>
      </c>
      <c r="N62" s="97"/>
      <c r="O62" s="97"/>
      <c r="P62" s="97">
        <f t="shared" si="12"/>
        <v>0</v>
      </c>
      <c r="Q62" s="97"/>
      <c r="R62" s="97"/>
      <c r="S62" s="97">
        <f t="shared" si="13"/>
        <v>0</v>
      </c>
      <c r="T62" s="97"/>
      <c r="U62" s="97"/>
      <c r="V62" s="97"/>
      <c r="W62" s="142" t="e">
        <f t="shared" si="3"/>
        <v>#DIV/0!</v>
      </c>
      <c r="X62" s="142" t="e">
        <f t="shared" si="4"/>
        <v>#DIV/0!</v>
      </c>
      <c r="Y62" s="142" t="e">
        <f t="shared" si="2"/>
        <v>#DIV/0!</v>
      </c>
    </row>
    <row r="63" spans="1:25" ht="24" hidden="1">
      <c r="A63" s="120">
        <v>44</v>
      </c>
      <c r="B63" s="121" t="s">
        <v>383</v>
      </c>
      <c r="C63" s="97">
        <f t="shared" si="5"/>
        <v>0</v>
      </c>
      <c r="D63" s="97"/>
      <c r="E63" s="123"/>
      <c r="F63" s="97">
        <f t="shared" si="6"/>
        <v>0</v>
      </c>
      <c r="G63" s="97">
        <f t="shared" si="7"/>
        <v>0</v>
      </c>
      <c r="H63" s="123"/>
      <c r="I63" s="115">
        <f t="shared" si="9"/>
        <v>0</v>
      </c>
      <c r="J63" s="97">
        <f t="shared" si="10"/>
        <v>0</v>
      </c>
      <c r="K63" s="97"/>
      <c r="L63" s="97"/>
      <c r="M63" s="97">
        <f t="shared" si="11"/>
        <v>0</v>
      </c>
      <c r="N63" s="97"/>
      <c r="O63" s="97"/>
      <c r="P63" s="97">
        <f t="shared" si="12"/>
        <v>0</v>
      </c>
      <c r="Q63" s="97"/>
      <c r="R63" s="97"/>
      <c r="S63" s="97">
        <f t="shared" si="13"/>
        <v>0</v>
      </c>
      <c r="T63" s="97"/>
      <c r="U63" s="97"/>
      <c r="V63" s="97"/>
      <c r="W63" s="142" t="e">
        <f t="shared" si="3"/>
        <v>#DIV/0!</v>
      </c>
      <c r="X63" s="142" t="e">
        <f t="shared" si="4"/>
        <v>#DIV/0!</v>
      </c>
      <c r="Y63" s="142" t="e">
        <f t="shared" si="2"/>
        <v>#DIV/0!</v>
      </c>
    </row>
    <row r="64" spans="1:25" ht="24" hidden="1">
      <c r="A64" s="120">
        <v>45</v>
      </c>
      <c r="B64" s="121" t="s">
        <v>384</v>
      </c>
      <c r="C64" s="97">
        <f t="shared" si="5"/>
        <v>0</v>
      </c>
      <c r="D64" s="97"/>
      <c r="E64" s="123"/>
      <c r="F64" s="97">
        <f t="shared" si="6"/>
        <v>0</v>
      </c>
      <c r="G64" s="97">
        <f t="shared" si="7"/>
        <v>0</v>
      </c>
      <c r="H64" s="123"/>
      <c r="I64" s="115">
        <f t="shared" si="9"/>
        <v>0</v>
      </c>
      <c r="J64" s="97">
        <f t="shared" si="10"/>
        <v>0</v>
      </c>
      <c r="K64" s="97"/>
      <c r="L64" s="97"/>
      <c r="M64" s="97">
        <f t="shared" si="11"/>
        <v>0</v>
      </c>
      <c r="N64" s="97"/>
      <c r="O64" s="97"/>
      <c r="P64" s="97">
        <f t="shared" si="12"/>
        <v>0</v>
      </c>
      <c r="Q64" s="97"/>
      <c r="R64" s="97"/>
      <c r="S64" s="97">
        <f t="shared" si="13"/>
        <v>0</v>
      </c>
      <c r="T64" s="97"/>
      <c r="U64" s="97"/>
      <c r="V64" s="97"/>
      <c r="W64" s="142" t="e">
        <f t="shared" si="3"/>
        <v>#DIV/0!</v>
      </c>
      <c r="X64" s="142" t="e">
        <f t="shared" si="4"/>
        <v>#DIV/0!</v>
      </c>
      <c r="Y64" s="142" t="e">
        <f t="shared" si="2"/>
        <v>#DIV/0!</v>
      </c>
    </row>
    <row r="65" spans="1:25" ht="24" hidden="1">
      <c r="A65" s="120">
        <v>46</v>
      </c>
      <c r="B65" s="121" t="s">
        <v>385</v>
      </c>
      <c r="C65" s="97">
        <f t="shared" si="5"/>
        <v>0</v>
      </c>
      <c r="D65" s="97"/>
      <c r="E65" s="123"/>
      <c r="F65" s="97">
        <f t="shared" si="6"/>
        <v>0</v>
      </c>
      <c r="G65" s="97">
        <f t="shared" si="7"/>
        <v>0</v>
      </c>
      <c r="H65" s="123"/>
      <c r="I65" s="115">
        <f t="shared" si="9"/>
        <v>0</v>
      </c>
      <c r="J65" s="97">
        <f t="shared" si="10"/>
        <v>0</v>
      </c>
      <c r="K65" s="97"/>
      <c r="L65" s="97"/>
      <c r="M65" s="97">
        <f t="shared" si="11"/>
        <v>0</v>
      </c>
      <c r="N65" s="97"/>
      <c r="O65" s="97"/>
      <c r="P65" s="97">
        <f t="shared" si="12"/>
        <v>0</v>
      </c>
      <c r="Q65" s="97"/>
      <c r="R65" s="97"/>
      <c r="S65" s="97">
        <f t="shared" si="13"/>
        <v>0</v>
      </c>
      <c r="T65" s="97"/>
      <c r="U65" s="97"/>
      <c r="V65" s="97"/>
      <c r="W65" s="142" t="e">
        <f t="shared" si="3"/>
        <v>#DIV/0!</v>
      </c>
      <c r="X65" s="142" t="e">
        <f t="shared" si="4"/>
        <v>#DIV/0!</v>
      </c>
      <c r="Y65" s="142" t="e">
        <f t="shared" si="2"/>
        <v>#DIV/0!</v>
      </c>
    </row>
    <row r="66" spans="1:25" ht="24" hidden="1">
      <c r="A66" s="120">
        <v>47</v>
      </c>
      <c r="B66" s="121" t="s">
        <v>386</v>
      </c>
      <c r="C66" s="97">
        <f t="shared" si="5"/>
        <v>0</v>
      </c>
      <c r="D66" s="97"/>
      <c r="E66" s="123"/>
      <c r="F66" s="97">
        <f t="shared" si="6"/>
        <v>0</v>
      </c>
      <c r="G66" s="97">
        <f t="shared" si="7"/>
        <v>0</v>
      </c>
      <c r="H66" s="123"/>
      <c r="I66" s="115">
        <f t="shared" si="9"/>
        <v>0</v>
      </c>
      <c r="J66" s="97">
        <f t="shared" si="10"/>
        <v>0</v>
      </c>
      <c r="K66" s="97"/>
      <c r="L66" s="97"/>
      <c r="M66" s="97">
        <f t="shared" si="11"/>
        <v>0</v>
      </c>
      <c r="N66" s="97"/>
      <c r="O66" s="97"/>
      <c r="P66" s="97">
        <f t="shared" si="12"/>
        <v>0</v>
      </c>
      <c r="Q66" s="97"/>
      <c r="R66" s="97"/>
      <c r="S66" s="97">
        <f t="shared" si="13"/>
        <v>0</v>
      </c>
      <c r="T66" s="97"/>
      <c r="U66" s="97"/>
      <c r="V66" s="97"/>
      <c r="W66" s="142" t="e">
        <f t="shared" si="3"/>
        <v>#DIV/0!</v>
      </c>
      <c r="X66" s="142" t="e">
        <f t="shared" si="4"/>
        <v>#DIV/0!</v>
      </c>
      <c r="Y66" s="142" t="e">
        <f t="shared" si="2"/>
        <v>#DIV/0!</v>
      </c>
    </row>
    <row r="67" spans="1:25" ht="24" hidden="1">
      <c r="A67" s="120">
        <v>48</v>
      </c>
      <c r="B67" s="121" t="s">
        <v>387</v>
      </c>
      <c r="C67" s="97">
        <f t="shared" si="5"/>
        <v>0</v>
      </c>
      <c r="D67" s="97"/>
      <c r="E67" s="123"/>
      <c r="F67" s="97">
        <f t="shared" si="6"/>
        <v>0</v>
      </c>
      <c r="G67" s="97">
        <f t="shared" si="7"/>
        <v>0</v>
      </c>
      <c r="H67" s="123"/>
      <c r="I67" s="115">
        <f t="shared" si="9"/>
        <v>0</v>
      </c>
      <c r="J67" s="97">
        <f t="shared" si="10"/>
        <v>0</v>
      </c>
      <c r="K67" s="97"/>
      <c r="L67" s="97"/>
      <c r="M67" s="97">
        <f t="shared" si="11"/>
        <v>0</v>
      </c>
      <c r="N67" s="97"/>
      <c r="O67" s="97"/>
      <c r="P67" s="97">
        <f t="shared" si="12"/>
        <v>0</v>
      </c>
      <c r="Q67" s="97"/>
      <c r="R67" s="97"/>
      <c r="S67" s="97">
        <f t="shared" si="13"/>
        <v>0</v>
      </c>
      <c r="T67" s="97"/>
      <c r="U67" s="97"/>
      <c r="V67" s="97"/>
      <c r="W67" s="142" t="e">
        <f t="shared" si="3"/>
        <v>#DIV/0!</v>
      </c>
      <c r="X67" s="142" t="e">
        <f t="shared" si="4"/>
        <v>#DIV/0!</v>
      </c>
      <c r="Y67" s="142" t="e">
        <f t="shared" si="2"/>
        <v>#DIV/0!</v>
      </c>
    </row>
    <row r="68" spans="1:25" ht="24" hidden="1">
      <c r="A68" s="120">
        <v>49</v>
      </c>
      <c r="B68" s="121" t="s">
        <v>388</v>
      </c>
      <c r="C68" s="97">
        <f t="shared" si="5"/>
        <v>0</v>
      </c>
      <c r="D68" s="97"/>
      <c r="E68" s="123"/>
      <c r="F68" s="97">
        <f t="shared" si="6"/>
        <v>0</v>
      </c>
      <c r="G68" s="97">
        <f t="shared" si="7"/>
        <v>0</v>
      </c>
      <c r="H68" s="123"/>
      <c r="I68" s="115">
        <f t="shared" si="9"/>
        <v>0</v>
      </c>
      <c r="J68" s="97">
        <f t="shared" si="10"/>
        <v>0</v>
      </c>
      <c r="K68" s="97"/>
      <c r="L68" s="97"/>
      <c r="M68" s="97">
        <f t="shared" si="11"/>
        <v>0</v>
      </c>
      <c r="N68" s="97"/>
      <c r="O68" s="97"/>
      <c r="P68" s="97">
        <f t="shared" si="12"/>
        <v>0</v>
      </c>
      <c r="Q68" s="97"/>
      <c r="R68" s="97"/>
      <c r="S68" s="97">
        <f t="shared" si="13"/>
        <v>0</v>
      </c>
      <c r="T68" s="97"/>
      <c r="U68" s="97"/>
      <c r="V68" s="97"/>
      <c r="W68" s="142" t="e">
        <f t="shared" si="3"/>
        <v>#DIV/0!</v>
      </c>
      <c r="X68" s="142" t="e">
        <f t="shared" si="4"/>
        <v>#DIV/0!</v>
      </c>
      <c r="Y68" s="142" t="e">
        <f t="shared" si="2"/>
        <v>#DIV/0!</v>
      </c>
    </row>
    <row r="69" spans="1:25" ht="24" hidden="1">
      <c r="A69" s="120">
        <v>50</v>
      </c>
      <c r="B69" s="121" t="s">
        <v>389</v>
      </c>
      <c r="C69" s="97">
        <f t="shared" si="5"/>
        <v>0</v>
      </c>
      <c r="D69" s="97"/>
      <c r="E69" s="123"/>
      <c r="F69" s="97">
        <f t="shared" si="6"/>
        <v>0</v>
      </c>
      <c r="G69" s="97">
        <f t="shared" si="7"/>
        <v>0</v>
      </c>
      <c r="H69" s="123"/>
      <c r="I69" s="115">
        <f t="shared" si="9"/>
        <v>0</v>
      </c>
      <c r="J69" s="97">
        <f t="shared" si="10"/>
        <v>0</v>
      </c>
      <c r="K69" s="97"/>
      <c r="L69" s="97"/>
      <c r="M69" s="97">
        <f t="shared" si="11"/>
        <v>0</v>
      </c>
      <c r="N69" s="97"/>
      <c r="O69" s="97"/>
      <c r="P69" s="97">
        <f t="shared" si="12"/>
        <v>0</v>
      </c>
      <c r="Q69" s="97"/>
      <c r="R69" s="97"/>
      <c r="S69" s="97">
        <f t="shared" si="13"/>
        <v>0</v>
      </c>
      <c r="T69" s="97"/>
      <c r="U69" s="97"/>
      <c r="V69" s="97"/>
      <c r="W69" s="142" t="e">
        <f t="shared" si="3"/>
        <v>#DIV/0!</v>
      </c>
      <c r="X69" s="142" t="e">
        <f t="shared" si="4"/>
        <v>#DIV/0!</v>
      </c>
      <c r="Y69" s="142" t="e">
        <f t="shared" si="2"/>
        <v>#DIV/0!</v>
      </c>
    </row>
    <row r="70" spans="1:25" ht="24" hidden="1">
      <c r="A70" s="120">
        <v>51</v>
      </c>
      <c r="B70" s="122" t="s">
        <v>390</v>
      </c>
      <c r="C70" s="97">
        <f t="shared" si="5"/>
        <v>0</v>
      </c>
      <c r="D70" s="97"/>
      <c r="E70" s="123"/>
      <c r="F70" s="97">
        <f t="shared" si="6"/>
        <v>0</v>
      </c>
      <c r="G70" s="97">
        <f t="shared" si="7"/>
        <v>0</v>
      </c>
      <c r="H70" s="123"/>
      <c r="I70" s="115">
        <f t="shared" si="9"/>
        <v>0</v>
      </c>
      <c r="J70" s="97">
        <f t="shared" si="10"/>
        <v>0</v>
      </c>
      <c r="K70" s="97"/>
      <c r="L70" s="97"/>
      <c r="M70" s="97">
        <f t="shared" si="11"/>
        <v>0</v>
      </c>
      <c r="N70" s="97"/>
      <c r="O70" s="97"/>
      <c r="P70" s="97">
        <f t="shared" si="12"/>
        <v>0</v>
      </c>
      <c r="Q70" s="97"/>
      <c r="R70" s="97"/>
      <c r="S70" s="97">
        <f t="shared" si="13"/>
        <v>0</v>
      </c>
      <c r="T70" s="97"/>
      <c r="U70" s="97"/>
      <c r="V70" s="97"/>
      <c r="W70" s="142" t="e">
        <f t="shared" si="3"/>
        <v>#DIV/0!</v>
      </c>
      <c r="X70" s="142" t="e">
        <f t="shared" si="4"/>
        <v>#DIV/0!</v>
      </c>
      <c r="Y70" s="142" t="e">
        <f t="shared" si="2"/>
        <v>#DIV/0!</v>
      </c>
    </row>
    <row r="71" spans="1:25" ht="24" hidden="1">
      <c r="A71" s="120">
        <v>52</v>
      </c>
      <c r="B71" s="122" t="s">
        <v>391</v>
      </c>
      <c r="C71" s="97">
        <f t="shared" si="5"/>
        <v>0</v>
      </c>
      <c r="D71" s="97"/>
      <c r="E71" s="123"/>
      <c r="F71" s="97">
        <f t="shared" si="6"/>
        <v>0</v>
      </c>
      <c r="G71" s="97">
        <f t="shared" si="7"/>
        <v>0</v>
      </c>
      <c r="H71" s="123"/>
      <c r="I71" s="115">
        <f t="shared" si="9"/>
        <v>0</v>
      </c>
      <c r="J71" s="97">
        <f t="shared" si="10"/>
        <v>0</v>
      </c>
      <c r="K71" s="97"/>
      <c r="L71" s="97"/>
      <c r="M71" s="97">
        <f t="shared" si="11"/>
        <v>0</v>
      </c>
      <c r="N71" s="97"/>
      <c r="O71" s="97"/>
      <c r="P71" s="97">
        <f t="shared" si="12"/>
        <v>0</v>
      </c>
      <c r="Q71" s="97"/>
      <c r="R71" s="97"/>
      <c r="S71" s="97">
        <f t="shared" si="13"/>
        <v>0</v>
      </c>
      <c r="T71" s="97"/>
      <c r="U71" s="97"/>
      <c r="V71" s="97"/>
      <c r="W71" s="142" t="e">
        <f t="shared" si="3"/>
        <v>#DIV/0!</v>
      </c>
      <c r="X71" s="142" t="e">
        <f t="shared" si="4"/>
        <v>#DIV/0!</v>
      </c>
      <c r="Y71" s="142" t="e">
        <f t="shared" si="2"/>
        <v>#DIV/0!</v>
      </c>
    </row>
    <row r="72" spans="1:25" ht="24" hidden="1">
      <c r="A72" s="120">
        <v>53</v>
      </c>
      <c r="B72" s="122" t="s">
        <v>392</v>
      </c>
      <c r="C72" s="97">
        <f t="shared" si="5"/>
        <v>0</v>
      </c>
      <c r="D72" s="97"/>
      <c r="E72" s="123"/>
      <c r="F72" s="97">
        <f t="shared" si="6"/>
        <v>0</v>
      </c>
      <c r="G72" s="97">
        <f t="shared" si="7"/>
        <v>0</v>
      </c>
      <c r="H72" s="123"/>
      <c r="I72" s="115">
        <f t="shared" si="9"/>
        <v>0</v>
      </c>
      <c r="J72" s="97">
        <f t="shared" si="10"/>
        <v>0</v>
      </c>
      <c r="K72" s="97"/>
      <c r="L72" s="97"/>
      <c r="M72" s="97">
        <f t="shared" si="11"/>
        <v>0</v>
      </c>
      <c r="N72" s="97"/>
      <c r="O72" s="97"/>
      <c r="P72" s="97">
        <f t="shared" si="12"/>
        <v>0</v>
      </c>
      <c r="Q72" s="97"/>
      <c r="R72" s="97"/>
      <c r="S72" s="97">
        <f t="shared" si="13"/>
        <v>0</v>
      </c>
      <c r="T72" s="97"/>
      <c r="U72" s="97"/>
      <c r="V72" s="97"/>
      <c r="W72" s="142" t="e">
        <f t="shared" si="3"/>
        <v>#DIV/0!</v>
      </c>
      <c r="X72" s="142" t="e">
        <f t="shared" si="4"/>
        <v>#DIV/0!</v>
      </c>
      <c r="Y72" s="142" t="e">
        <f t="shared" si="2"/>
        <v>#DIV/0!</v>
      </c>
    </row>
    <row r="73" spans="1:25" ht="24" hidden="1">
      <c r="A73" s="120">
        <v>54</v>
      </c>
      <c r="B73" s="122" t="s">
        <v>393</v>
      </c>
      <c r="C73" s="97">
        <f t="shared" si="5"/>
        <v>0</v>
      </c>
      <c r="D73" s="97"/>
      <c r="E73" s="123"/>
      <c r="F73" s="97">
        <f t="shared" si="6"/>
        <v>0</v>
      </c>
      <c r="G73" s="97">
        <f t="shared" si="7"/>
        <v>0</v>
      </c>
      <c r="H73" s="123"/>
      <c r="I73" s="115">
        <f t="shared" si="9"/>
        <v>0</v>
      </c>
      <c r="J73" s="97">
        <f t="shared" si="10"/>
        <v>0</v>
      </c>
      <c r="K73" s="97"/>
      <c r="L73" s="97"/>
      <c r="M73" s="97">
        <f t="shared" si="11"/>
        <v>0</v>
      </c>
      <c r="N73" s="97"/>
      <c r="O73" s="97"/>
      <c r="P73" s="97">
        <f t="shared" si="12"/>
        <v>0</v>
      </c>
      <c r="Q73" s="97"/>
      <c r="R73" s="97"/>
      <c r="S73" s="97">
        <f t="shared" si="13"/>
        <v>0</v>
      </c>
      <c r="T73" s="97"/>
      <c r="U73" s="97"/>
      <c r="V73" s="97"/>
      <c r="W73" s="142" t="e">
        <f t="shared" si="3"/>
        <v>#DIV/0!</v>
      </c>
      <c r="X73" s="142" t="e">
        <f t="shared" si="4"/>
        <v>#DIV/0!</v>
      </c>
      <c r="Y73" s="142" t="e">
        <f t="shared" si="2"/>
        <v>#DIV/0!</v>
      </c>
    </row>
    <row r="74" spans="1:25" ht="24" hidden="1">
      <c r="A74" s="120">
        <v>55</v>
      </c>
      <c r="B74" s="122" t="s">
        <v>394</v>
      </c>
      <c r="C74" s="97">
        <f t="shared" si="5"/>
        <v>0</v>
      </c>
      <c r="D74" s="97"/>
      <c r="E74" s="123"/>
      <c r="F74" s="97">
        <f t="shared" si="6"/>
        <v>0</v>
      </c>
      <c r="G74" s="97">
        <f t="shared" si="7"/>
        <v>0</v>
      </c>
      <c r="H74" s="123"/>
      <c r="I74" s="115">
        <f t="shared" si="9"/>
        <v>0</v>
      </c>
      <c r="J74" s="97">
        <f t="shared" si="10"/>
        <v>0</v>
      </c>
      <c r="K74" s="97"/>
      <c r="L74" s="97"/>
      <c r="M74" s="97">
        <f t="shared" si="11"/>
        <v>0</v>
      </c>
      <c r="N74" s="97"/>
      <c r="O74" s="97"/>
      <c r="P74" s="97">
        <f t="shared" si="12"/>
        <v>0</v>
      </c>
      <c r="Q74" s="97"/>
      <c r="R74" s="97"/>
      <c r="S74" s="97">
        <f t="shared" si="13"/>
        <v>0</v>
      </c>
      <c r="T74" s="97"/>
      <c r="U74" s="97"/>
      <c r="V74" s="97"/>
      <c r="W74" s="142" t="e">
        <f t="shared" si="3"/>
        <v>#DIV/0!</v>
      </c>
      <c r="X74" s="142" t="e">
        <f t="shared" si="4"/>
        <v>#DIV/0!</v>
      </c>
      <c r="Y74" s="142" t="e">
        <f t="shared" si="2"/>
        <v>#DIV/0!</v>
      </c>
    </row>
    <row r="75" spans="1:25" ht="24" hidden="1">
      <c r="A75" s="120">
        <v>56</v>
      </c>
      <c r="B75" s="122" t="s">
        <v>395</v>
      </c>
      <c r="C75" s="97">
        <f t="shared" si="5"/>
        <v>0</v>
      </c>
      <c r="D75" s="97"/>
      <c r="E75" s="123"/>
      <c r="F75" s="97">
        <f t="shared" si="6"/>
        <v>0</v>
      </c>
      <c r="G75" s="97">
        <f t="shared" si="7"/>
        <v>0</v>
      </c>
      <c r="H75" s="123"/>
      <c r="I75" s="115">
        <f t="shared" si="9"/>
        <v>0</v>
      </c>
      <c r="J75" s="97">
        <f t="shared" si="10"/>
        <v>0</v>
      </c>
      <c r="K75" s="97"/>
      <c r="L75" s="97"/>
      <c r="M75" s="97">
        <f t="shared" si="11"/>
        <v>0</v>
      </c>
      <c r="N75" s="97"/>
      <c r="O75" s="97"/>
      <c r="P75" s="97">
        <f t="shared" si="12"/>
        <v>0</v>
      </c>
      <c r="Q75" s="97"/>
      <c r="R75" s="97"/>
      <c r="S75" s="97">
        <f t="shared" si="13"/>
        <v>0</v>
      </c>
      <c r="T75" s="97"/>
      <c r="U75" s="97"/>
      <c r="V75" s="97"/>
      <c r="W75" s="142" t="e">
        <f t="shared" si="3"/>
        <v>#DIV/0!</v>
      </c>
      <c r="X75" s="142" t="e">
        <f t="shared" si="4"/>
        <v>#DIV/0!</v>
      </c>
      <c r="Y75" s="142" t="e">
        <f t="shared" si="2"/>
        <v>#DIV/0!</v>
      </c>
    </row>
    <row r="76" spans="1:25" ht="24" hidden="1">
      <c r="A76" s="120">
        <v>57</v>
      </c>
      <c r="B76" s="122" t="s">
        <v>396</v>
      </c>
      <c r="C76" s="97">
        <f t="shared" si="5"/>
        <v>0</v>
      </c>
      <c r="D76" s="97"/>
      <c r="E76" s="123"/>
      <c r="F76" s="97">
        <f t="shared" si="6"/>
        <v>0</v>
      </c>
      <c r="G76" s="97">
        <f t="shared" si="7"/>
        <v>0</v>
      </c>
      <c r="H76" s="123"/>
      <c r="I76" s="115">
        <f t="shared" si="9"/>
        <v>0</v>
      </c>
      <c r="J76" s="97">
        <f t="shared" si="10"/>
        <v>0</v>
      </c>
      <c r="K76" s="97"/>
      <c r="L76" s="97"/>
      <c r="M76" s="97">
        <f t="shared" si="11"/>
        <v>0</v>
      </c>
      <c r="N76" s="97"/>
      <c r="O76" s="97"/>
      <c r="P76" s="97">
        <f t="shared" si="12"/>
        <v>0</v>
      </c>
      <c r="Q76" s="97"/>
      <c r="R76" s="97"/>
      <c r="S76" s="97">
        <f t="shared" si="13"/>
        <v>0</v>
      </c>
      <c r="T76" s="97"/>
      <c r="U76" s="97"/>
      <c r="V76" s="97"/>
      <c r="W76" s="142" t="e">
        <f t="shared" si="3"/>
        <v>#DIV/0!</v>
      </c>
      <c r="X76" s="142" t="e">
        <f t="shared" si="4"/>
        <v>#DIV/0!</v>
      </c>
      <c r="Y76" s="142" t="e">
        <f t="shared" si="2"/>
        <v>#DIV/0!</v>
      </c>
    </row>
    <row r="77" spans="1:25" ht="24" hidden="1">
      <c r="A77" s="120">
        <v>58</v>
      </c>
      <c r="B77" s="122" t="s">
        <v>397</v>
      </c>
      <c r="C77" s="97">
        <f t="shared" si="5"/>
        <v>0</v>
      </c>
      <c r="D77" s="97"/>
      <c r="E77" s="123"/>
      <c r="F77" s="97">
        <f t="shared" si="6"/>
        <v>0</v>
      </c>
      <c r="G77" s="97">
        <f t="shared" si="7"/>
        <v>0</v>
      </c>
      <c r="H77" s="123"/>
      <c r="I77" s="115">
        <f t="shared" si="9"/>
        <v>0</v>
      </c>
      <c r="J77" s="97">
        <f t="shared" si="10"/>
        <v>0</v>
      </c>
      <c r="K77" s="97"/>
      <c r="L77" s="97"/>
      <c r="M77" s="97">
        <f t="shared" si="11"/>
        <v>0</v>
      </c>
      <c r="N77" s="97"/>
      <c r="O77" s="97"/>
      <c r="P77" s="97">
        <f t="shared" si="12"/>
        <v>0</v>
      </c>
      <c r="Q77" s="97"/>
      <c r="R77" s="97"/>
      <c r="S77" s="97">
        <f t="shared" si="13"/>
        <v>0</v>
      </c>
      <c r="T77" s="97"/>
      <c r="U77" s="97"/>
      <c r="V77" s="97"/>
      <c r="W77" s="142" t="e">
        <f t="shared" ref="W77:W137" si="14">F77/C77*100</f>
        <v>#DIV/0!</v>
      </c>
      <c r="X77" s="142" t="e">
        <f t="shared" ref="X77:X137" si="15">G77/D77*100</f>
        <v>#DIV/0!</v>
      </c>
      <c r="Y77" s="142" t="e">
        <f t="shared" ref="Y77:Y131" si="16">H77/E77*100</f>
        <v>#DIV/0!</v>
      </c>
    </row>
    <row r="78" spans="1:25" ht="24" hidden="1">
      <c r="A78" s="120">
        <v>59</v>
      </c>
      <c r="B78" s="122" t="s">
        <v>398</v>
      </c>
      <c r="C78" s="97">
        <f t="shared" si="5"/>
        <v>0</v>
      </c>
      <c r="D78" s="97"/>
      <c r="E78" s="123"/>
      <c r="F78" s="97">
        <f t="shared" si="6"/>
        <v>0</v>
      </c>
      <c r="G78" s="97">
        <f t="shared" si="7"/>
        <v>0</v>
      </c>
      <c r="H78" s="123"/>
      <c r="I78" s="115">
        <f t="shared" si="9"/>
        <v>0</v>
      </c>
      <c r="J78" s="97">
        <f t="shared" si="10"/>
        <v>0</v>
      </c>
      <c r="K78" s="97"/>
      <c r="L78" s="97"/>
      <c r="M78" s="97">
        <f t="shared" si="11"/>
        <v>0</v>
      </c>
      <c r="N78" s="97"/>
      <c r="O78" s="97"/>
      <c r="P78" s="97">
        <f t="shared" si="12"/>
        <v>0</v>
      </c>
      <c r="Q78" s="97"/>
      <c r="R78" s="97"/>
      <c r="S78" s="97">
        <f t="shared" si="13"/>
        <v>0</v>
      </c>
      <c r="T78" s="97"/>
      <c r="U78" s="97"/>
      <c r="V78" s="97"/>
      <c r="W78" s="142" t="e">
        <f t="shared" si="14"/>
        <v>#DIV/0!</v>
      </c>
      <c r="X78" s="142" t="e">
        <f t="shared" si="15"/>
        <v>#DIV/0!</v>
      </c>
      <c r="Y78" s="142" t="e">
        <f t="shared" si="16"/>
        <v>#DIV/0!</v>
      </c>
    </row>
    <row r="79" spans="1:25" ht="24" hidden="1">
      <c r="A79" s="120">
        <v>60</v>
      </c>
      <c r="B79" s="122" t="s">
        <v>399</v>
      </c>
      <c r="C79" s="97">
        <f t="shared" ref="C79:C139" si="17">D79+E79</f>
        <v>0</v>
      </c>
      <c r="D79" s="97"/>
      <c r="E79" s="123"/>
      <c r="F79" s="97">
        <f t="shared" ref="F79:F139" si="18">G79+H79</f>
        <v>0</v>
      </c>
      <c r="G79" s="97">
        <f t="shared" ref="G79:G139" si="19">J79+Q79</f>
        <v>0</v>
      </c>
      <c r="H79" s="123"/>
      <c r="I79" s="115">
        <f t="shared" ref="I79:I139" si="20">J79+M79</f>
        <v>0</v>
      </c>
      <c r="J79" s="97">
        <f t="shared" ref="J79:J139" si="21">K79+L79</f>
        <v>0</v>
      </c>
      <c r="K79" s="97"/>
      <c r="L79" s="97"/>
      <c r="M79" s="97">
        <f t="shared" ref="M79:M139" si="22">N79+O79</f>
        <v>0</v>
      </c>
      <c r="N79" s="97"/>
      <c r="O79" s="97"/>
      <c r="P79" s="97">
        <f t="shared" ref="P79:P121" si="23">Q79+R79</f>
        <v>0</v>
      </c>
      <c r="Q79" s="97"/>
      <c r="R79" s="97"/>
      <c r="S79" s="97">
        <f t="shared" ref="S79:S121" si="24">T79+U79</f>
        <v>0</v>
      </c>
      <c r="T79" s="97"/>
      <c r="U79" s="97"/>
      <c r="V79" s="97"/>
      <c r="W79" s="142" t="e">
        <f t="shared" si="14"/>
        <v>#DIV/0!</v>
      </c>
      <c r="X79" s="142" t="e">
        <f t="shared" si="15"/>
        <v>#DIV/0!</v>
      </c>
      <c r="Y79" s="142" t="e">
        <f t="shared" si="16"/>
        <v>#DIV/0!</v>
      </c>
    </row>
    <row r="80" spans="1:25" ht="24" hidden="1">
      <c r="A80" s="120">
        <v>61</v>
      </c>
      <c r="B80" s="122" t="s">
        <v>400</v>
      </c>
      <c r="C80" s="97">
        <f t="shared" si="17"/>
        <v>0</v>
      </c>
      <c r="D80" s="97"/>
      <c r="E80" s="123"/>
      <c r="F80" s="97">
        <f t="shared" si="18"/>
        <v>0</v>
      </c>
      <c r="G80" s="97">
        <f t="shared" si="19"/>
        <v>0</v>
      </c>
      <c r="H80" s="123"/>
      <c r="I80" s="115">
        <f t="shared" si="20"/>
        <v>0</v>
      </c>
      <c r="J80" s="97">
        <f t="shared" si="21"/>
        <v>0</v>
      </c>
      <c r="K80" s="97"/>
      <c r="L80" s="97"/>
      <c r="M80" s="97">
        <f t="shared" si="22"/>
        <v>0</v>
      </c>
      <c r="N80" s="97"/>
      <c r="O80" s="97"/>
      <c r="P80" s="97">
        <f t="shared" si="23"/>
        <v>0</v>
      </c>
      <c r="Q80" s="97"/>
      <c r="R80" s="97"/>
      <c r="S80" s="97">
        <f t="shared" si="24"/>
        <v>0</v>
      </c>
      <c r="T80" s="97"/>
      <c r="U80" s="97"/>
      <c r="V80" s="97"/>
      <c r="W80" s="142" t="e">
        <f t="shared" si="14"/>
        <v>#DIV/0!</v>
      </c>
      <c r="X80" s="142" t="e">
        <f t="shared" si="15"/>
        <v>#DIV/0!</v>
      </c>
      <c r="Y80" s="142" t="e">
        <f t="shared" si="16"/>
        <v>#DIV/0!</v>
      </c>
    </row>
    <row r="81" spans="1:25" ht="24" hidden="1">
      <c r="A81" s="120">
        <v>62</v>
      </c>
      <c r="B81" s="122" t="s">
        <v>401</v>
      </c>
      <c r="C81" s="97">
        <f t="shared" si="17"/>
        <v>0</v>
      </c>
      <c r="D81" s="97"/>
      <c r="E81" s="123"/>
      <c r="F81" s="97">
        <f t="shared" si="18"/>
        <v>0</v>
      </c>
      <c r="G81" s="97">
        <f t="shared" si="19"/>
        <v>0</v>
      </c>
      <c r="H81" s="123"/>
      <c r="I81" s="115">
        <f t="shared" si="20"/>
        <v>0</v>
      </c>
      <c r="J81" s="97">
        <f t="shared" si="21"/>
        <v>0</v>
      </c>
      <c r="K81" s="97"/>
      <c r="L81" s="97"/>
      <c r="M81" s="97">
        <f t="shared" si="22"/>
        <v>0</v>
      </c>
      <c r="N81" s="97"/>
      <c r="O81" s="97"/>
      <c r="P81" s="97">
        <f t="shared" si="23"/>
        <v>0</v>
      </c>
      <c r="Q81" s="97"/>
      <c r="R81" s="97"/>
      <c r="S81" s="97">
        <f t="shared" si="24"/>
        <v>0</v>
      </c>
      <c r="T81" s="97"/>
      <c r="U81" s="97"/>
      <c r="V81" s="97"/>
      <c r="W81" s="142" t="e">
        <f t="shared" si="14"/>
        <v>#DIV/0!</v>
      </c>
      <c r="X81" s="142" t="e">
        <f t="shared" si="15"/>
        <v>#DIV/0!</v>
      </c>
      <c r="Y81" s="142" t="e">
        <f t="shared" si="16"/>
        <v>#DIV/0!</v>
      </c>
    </row>
    <row r="82" spans="1:25" ht="24" hidden="1">
      <c r="A82" s="120">
        <v>63</v>
      </c>
      <c r="B82" s="122" t="s">
        <v>402</v>
      </c>
      <c r="C82" s="97">
        <f t="shared" si="17"/>
        <v>0</v>
      </c>
      <c r="D82" s="97"/>
      <c r="E82" s="123"/>
      <c r="F82" s="97">
        <f t="shared" si="18"/>
        <v>0</v>
      </c>
      <c r="G82" s="97">
        <f t="shared" si="19"/>
        <v>0</v>
      </c>
      <c r="H82" s="123"/>
      <c r="I82" s="115">
        <f t="shared" si="20"/>
        <v>0</v>
      </c>
      <c r="J82" s="97">
        <f t="shared" si="21"/>
        <v>0</v>
      </c>
      <c r="K82" s="97"/>
      <c r="L82" s="97"/>
      <c r="M82" s="97">
        <f t="shared" si="22"/>
        <v>0</v>
      </c>
      <c r="N82" s="97"/>
      <c r="O82" s="97"/>
      <c r="P82" s="97">
        <f t="shared" si="23"/>
        <v>0</v>
      </c>
      <c r="Q82" s="97"/>
      <c r="R82" s="97"/>
      <c r="S82" s="97">
        <f t="shared" si="24"/>
        <v>0</v>
      </c>
      <c r="T82" s="97"/>
      <c r="U82" s="97"/>
      <c r="V82" s="97"/>
      <c r="W82" s="142" t="e">
        <f t="shared" si="14"/>
        <v>#DIV/0!</v>
      </c>
      <c r="X82" s="142" t="e">
        <f t="shared" si="15"/>
        <v>#DIV/0!</v>
      </c>
      <c r="Y82" s="142" t="e">
        <f t="shared" si="16"/>
        <v>#DIV/0!</v>
      </c>
    </row>
    <row r="83" spans="1:25" ht="24" hidden="1">
      <c r="A83" s="120">
        <v>64</v>
      </c>
      <c r="B83" s="122" t="s">
        <v>403</v>
      </c>
      <c r="C83" s="97">
        <f t="shared" si="17"/>
        <v>0</v>
      </c>
      <c r="D83" s="97"/>
      <c r="E83" s="123"/>
      <c r="F83" s="97">
        <f t="shared" si="18"/>
        <v>0</v>
      </c>
      <c r="G83" s="97">
        <f t="shared" si="19"/>
        <v>0</v>
      </c>
      <c r="H83" s="123"/>
      <c r="I83" s="115">
        <f t="shared" si="20"/>
        <v>0</v>
      </c>
      <c r="J83" s="97">
        <f t="shared" si="21"/>
        <v>0</v>
      </c>
      <c r="K83" s="97"/>
      <c r="L83" s="97"/>
      <c r="M83" s="97">
        <f t="shared" si="22"/>
        <v>0</v>
      </c>
      <c r="N83" s="97"/>
      <c r="O83" s="97"/>
      <c r="P83" s="97">
        <f t="shared" si="23"/>
        <v>0</v>
      </c>
      <c r="Q83" s="97"/>
      <c r="R83" s="97"/>
      <c r="S83" s="97">
        <f t="shared" si="24"/>
        <v>0</v>
      </c>
      <c r="T83" s="97"/>
      <c r="U83" s="97"/>
      <c r="V83" s="97"/>
      <c r="W83" s="142" t="e">
        <f t="shared" si="14"/>
        <v>#DIV/0!</v>
      </c>
      <c r="X83" s="142" t="e">
        <f t="shared" si="15"/>
        <v>#DIV/0!</v>
      </c>
      <c r="Y83" s="142" t="e">
        <f t="shared" si="16"/>
        <v>#DIV/0!</v>
      </c>
    </row>
    <row r="84" spans="1:25" ht="24" hidden="1">
      <c r="A84" s="120">
        <v>65</v>
      </c>
      <c r="B84" s="122" t="s">
        <v>404</v>
      </c>
      <c r="C84" s="97">
        <f t="shared" si="17"/>
        <v>0</v>
      </c>
      <c r="D84" s="97"/>
      <c r="E84" s="123"/>
      <c r="F84" s="97">
        <f t="shared" si="18"/>
        <v>0</v>
      </c>
      <c r="G84" s="97">
        <f t="shared" si="19"/>
        <v>0</v>
      </c>
      <c r="H84" s="123"/>
      <c r="I84" s="115">
        <f t="shared" si="20"/>
        <v>0</v>
      </c>
      <c r="J84" s="97">
        <f t="shared" si="21"/>
        <v>0</v>
      </c>
      <c r="K84" s="97"/>
      <c r="L84" s="97"/>
      <c r="M84" s="97">
        <f t="shared" si="22"/>
        <v>0</v>
      </c>
      <c r="N84" s="97"/>
      <c r="O84" s="97"/>
      <c r="P84" s="97">
        <f t="shared" si="23"/>
        <v>0</v>
      </c>
      <c r="Q84" s="97"/>
      <c r="R84" s="97"/>
      <c r="S84" s="97">
        <f t="shared" si="24"/>
        <v>0</v>
      </c>
      <c r="T84" s="97"/>
      <c r="U84" s="97"/>
      <c r="V84" s="97"/>
      <c r="W84" s="142" t="e">
        <f t="shared" si="14"/>
        <v>#DIV/0!</v>
      </c>
      <c r="X84" s="142" t="e">
        <f t="shared" si="15"/>
        <v>#DIV/0!</v>
      </c>
      <c r="Y84" s="142" t="e">
        <f t="shared" si="16"/>
        <v>#DIV/0!</v>
      </c>
    </row>
    <row r="85" spans="1:25" ht="24" hidden="1">
      <c r="A85" s="120">
        <v>66</v>
      </c>
      <c r="B85" s="122" t="s">
        <v>405</v>
      </c>
      <c r="C85" s="97">
        <f t="shared" si="17"/>
        <v>0</v>
      </c>
      <c r="D85" s="97"/>
      <c r="E85" s="123"/>
      <c r="F85" s="97">
        <f t="shared" si="18"/>
        <v>0</v>
      </c>
      <c r="G85" s="97">
        <f t="shared" si="19"/>
        <v>0</v>
      </c>
      <c r="H85" s="123"/>
      <c r="I85" s="115">
        <f t="shared" si="20"/>
        <v>0</v>
      </c>
      <c r="J85" s="97">
        <f t="shared" si="21"/>
        <v>0</v>
      </c>
      <c r="K85" s="97"/>
      <c r="L85" s="97"/>
      <c r="M85" s="97">
        <f t="shared" si="22"/>
        <v>0</v>
      </c>
      <c r="N85" s="97"/>
      <c r="O85" s="97"/>
      <c r="P85" s="97">
        <f t="shared" si="23"/>
        <v>0</v>
      </c>
      <c r="Q85" s="97"/>
      <c r="R85" s="97"/>
      <c r="S85" s="97">
        <f t="shared" si="24"/>
        <v>0</v>
      </c>
      <c r="T85" s="97"/>
      <c r="U85" s="97"/>
      <c r="V85" s="97"/>
      <c r="W85" s="142" t="e">
        <f t="shared" si="14"/>
        <v>#DIV/0!</v>
      </c>
      <c r="X85" s="142" t="e">
        <f t="shared" si="15"/>
        <v>#DIV/0!</v>
      </c>
      <c r="Y85" s="142" t="e">
        <f t="shared" si="16"/>
        <v>#DIV/0!</v>
      </c>
    </row>
    <row r="86" spans="1:25" ht="15.75" hidden="1">
      <c r="A86" s="120">
        <v>67</v>
      </c>
      <c r="B86" s="122" t="s">
        <v>406</v>
      </c>
      <c r="C86" s="97">
        <f t="shared" si="17"/>
        <v>0</v>
      </c>
      <c r="D86" s="97"/>
      <c r="E86" s="123"/>
      <c r="F86" s="97">
        <f t="shared" si="18"/>
        <v>0</v>
      </c>
      <c r="G86" s="97">
        <f t="shared" si="19"/>
        <v>0</v>
      </c>
      <c r="H86" s="123"/>
      <c r="I86" s="115">
        <f t="shared" si="20"/>
        <v>0</v>
      </c>
      <c r="J86" s="97">
        <f t="shared" si="21"/>
        <v>0</v>
      </c>
      <c r="K86" s="97"/>
      <c r="L86" s="97"/>
      <c r="M86" s="97">
        <f t="shared" si="22"/>
        <v>0</v>
      </c>
      <c r="N86" s="97"/>
      <c r="O86" s="97"/>
      <c r="P86" s="97">
        <f t="shared" si="23"/>
        <v>0</v>
      </c>
      <c r="Q86" s="97"/>
      <c r="R86" s="97"/>
      <c r="S86" s="97">
        <f t="shared" si="24"/>
        <v>0</v>
      </c>
      <c r="T86" s="97"/>
      <c r="U86" s="97"/>
      <c r="V86" s="97"/>
      <c r="W86" s="142" t="e">
        <f t="shared" si="14"/>
        <v>#DIV/0!</v>
      </c>
      <c r="X86" s="142" t="e">
        <f t="shared" si="15"/>
        <v>#DIV/0!</v>
      </c>
      <c r="Y86" s="142" t="e">
        <f t="shared" si="16"/>
        <v>#DIV/0!</v>
      </c>
    </row>
    <row r="87" spans="1:25" ht="15.75" hidden="1">
      <c r="A87" s="120">
        <v>68</v>
      </c>
      <c r="B87" s="122" t="s">
        <v>407</v>
      </c>
      <c r="C87" s="97">
        <f t="shared" si="17"/>
        <v>0</v>
      </c>
      <c r="D87" s="97"/>
      <c r="E87" s="123"/>
      <c r="F87" s="97">
        <f t="shared" si="18"/>
        <v>0</v>
      </c>
      <c r="G87" s="97">
        <f t="shared" si="19"/>
        <v>0</v>
      </c>
      <c r="H87" s="123"/>
      <c r="I87" s="115">
        <f t="shared" si="20"/>
        <v>0</v>
      </c>
      <c r="J87" s="97">
        <f t="shared" si="21"/>
        <v>0</v>
      </c>
      <c r="K87" s="97"/>
      <c r="L87" s="97"/>
      <c r="M87" s="97">
        <f t="shared" si="22"/>
        <v>0</v>
      </c>
      <c r="N87" s="97"/>
      <c r="O87" s="97"/>
      <c r="P87" s="97">
        <f t="shared" si="23"/>
        <v>0</v>
      </c>
      <c r="Q87" s="97"/>
      <c r="R87" s="97"/>
      <c r="S87" s="97">
        <f t="shared" si="24"/>
        <v>0</v>
      </c>
      <c r="T87" s="97"/>
      <c r="U87" s="97"/>
      <c r="V87" s="97"/>
      <c r="W87" s="142" t="e">
        <f t="shared" si="14"/>
        <v>#DIV/0!</v>
      </c>
      <c r="X87" s="142" t="e">
        <f t="shared" si="15"/>
        <v>#DIV/0!</v>
      </c>
      <c r="Y87" s="142" t="e">
        <f t="shared" si="16"/>
        <v>#DIV/0!</v>
      </c>
    </row>
    <row r="88" spans="1:25" ht="24" hidden="1">
      <c r="A88" s="120">
        <v>69</v>
      </c>
      <c r="B88" s="122" t="s">
        <v>408</v>
      </c>
      <c r="C88" s="97">
        <f t="shared" si="17"/>
        <v>0</v>
      </c>
      <c r="D88" s="97"/>
      <c r="E88" s="123"/>
      <c r="F88" s="97">
        <f t="shared" si="18"/>
        <v>0</v>
      </c>
      <c r="G88" s="97">
        <f t="shared" si="19"/>
        <v>0</v>
      </c>
      <c r="H88" s="123"/>
      <c r="I88" s="115">
        <f t="shared" si="20"/>
        <v>0</v>
      </c>
      <c r="J88" s="97">
        <f t="shared" si="21"/>
        <v>0</v>
      </c>
      <c r="K88" s="97"/>
      <c r="L88" s="97"/>
      <c r="M88" s="97">
        <f t="shared" si="22"/>
        <v>0</v>
      </c>
      <c r="N88" s="97"/>
      <c r="O88" s="97"/>
      <c r="P88" s="97">
        <f t="shared" si="23"/>
        <v>0</v>
      </c>
      <c r="Q88" s="97"/>
      <c r="R88" s="97"/>
      <c r="S88" s="97">
        <f t="shared" si="24"/>
        <v>0</v>
      </c>
      <c r="T88" s="97"/>
      <c r="U88" s="97"/>
      <c r="V88" s="97"/>
      <c r="W88" s="142" t="e">
        <f t="shared" si="14"/>
        <v>#DIV/0!</v>
      </c>
      <c r="X88" s="142" t="e">
        <f t="shared" si="15"/>
        <v>#DIV/0!</v>
      </c>
      <c r="Y88" s="142" t="e">
        <f t="shared" si="16"/>
        <v>#DIV/0!</v>
      </c>
    </row>
    <row r="89" spans="1:25" ht="24" hidden="1">
      <c r="A89" s="120">
        <v>70</v>
      </c>
      <c r="B89" s="122" t="s">
        <v>409</v>
      </c>
      <c r="C89" s="97">
        <f t="shared" si="17"/>
        <v>0</v>
      </c>
      <c r="D89" s="97"/>
      <c r="E89" s="123"/>
      <c r="F89" s="97">
        <f t="shared" si="18"/>
        <v>0</v>
      </c>
      <c r="G89" s="97">
        <f t="shared" si="19"/>
        <v>0</v>
      </c>
      <c r="H89" s="123"/>
      <c r="I89" s="115">
        <f t="shared" si="20"/>
        <v>0</v>
      </c>
      <c r="J89" s="97">
        <f t="shared" si="21"/>
        <v>0</v>
      </c>
      <c r="K89" s="97"/>
      <c r="L89" s="97"/>
      <c r="M89" s="97">
        <f t="shared" si="22"/>
        <v>0</v>
      </c>
      <c r="N89" s="97"/>
      <c r="O89" s="97"/>
      <c r="P89" s="97">
        <f t="shared" si="23"/>
        <v>0</v>
      </c>
      <c r="Q89" s="97"/>
      <c r="R89" s="97"/>
      <c r="S89" s="97">
        <f t="shared" si="24"/>
        <v>0</v>
      </c>
      <c r="T89" s="97"/>
      <c r="U89" s="97"/>
      <c r="V89" s="97"/>
      <c r="W89" s="142" t="e">
        <f t="shared" si="14"/>
        <v>#DIV/0!</v>
      </c>
      <c r="X89" s="142" t="e">
        <f t="shared" si="15"/>
        <v>#DIV/0!</v>
      </c>
      <c r="Y89" s="142" t="e">
        <f t="shared" si="16"/>
        <v>#DIV/0!</v>
      </c>
    </row>
    <row r="90" spans="1:25" ht="24" hidden="1">
      <c r="A90" s="120">
        <v>71</v>
      </c>
      <c r="B90" s="122" t="s">
        <v>410</v>
      </c>
      <c r="C90" s="97">
        <f t="shared" si="17"/>
        <v>0</v>
      </c>
      <c r="D90" s="97"/>
      <c r="E90" s="123"/>
      <c r="F90" s="97">
        <f t="shared" si="18"/>
        <v>0</v>
      </c>
      <c r="G90" s="97">
        <f t="shared" si="19"/>
        <v>0</v>
      </c>
      <c r="H90" s="123"/>
      <c r="I90" s="115">
        <f t="shared" si="20"/>
        <v>0</v>
      </c>
      <c r="J90" s="97">
        <f t="shared" si="21"/>
        <v>0</v>
      </c>
      <c r="K90" s="97"/>
      <c r="L90" s="97"/>
      <c r="M90" s="97">
        <f t="shared" si="22"/>
        <v>0</v>
      </c>
      <c r="N90" s="97"/>
      <c r="O90" s="97"/>
      <c r="P90" s="97">
        <f t="shared" si="23"/>
        <v>0</v>
      </c>
      <c r="Q90" s="97"/>
      <c r="R90" s="97"/>
      <c r="S90" s="97">
        <f t="shared" si="24"/>
        <v>0</v>
      </c>
      <c r="T90" s="97"/>
      <c r="U90" s="97"/>
      <c r="V90" s="97"/>
      <c r="W90" s="142" t="e">
        <f t="shared" si="14"/>
        <v>#DIV/0!</v>
      </c>
      <c r="X90" s="142" t="e">
        <f t="shared" si="15"/>
        <v>#DIV/0!</v>
      </c>
      <c r="Y90" s="142" t="e">
        <f t="shared" si="16"/>
        <v>#DIV/0!</v>
      </c>
    </row>
    <row r="91" spans="1:25" ht="24" hidden="1">
      <c r="A91" s="120">
        <v>72</v>
      </c>
      <c r="B91" s="122" t="s">
        <v>411</v>
      </c>
      <c r="C91" s="97">
        <f t="shared" si="17"/>
        <v>0</v>
      </c>
      <c r="D91" s="97"/>
      <c r="E91" s="123"/>
      <c r="F91" s="97">
        <f t="shared" si="18"/>
        <v>0</v>
      </c>
      <c r="G91" s="97">
        <f t="shared" si="19"/>
        <v>0</v>
      </c>
      <c r="H91" s="123"/>
      <c r="I91" s="115">
        <f t="shared" si="20"/>
        <v>0</v>
      </c>
      <c r="J91" s="97">
        <f t="shared" si="21"/>
        <v>0</v>
      </c>
      <c r="K91" s="97"/>
      <c r="L91" s="97"/>
      <c r="M91" s="97">
        <f t="shared" si="22"/>
        <v>0</v>
      </c>
      <c r="N91" s="97"/>
      <c r="O91" s="97"/>
      <c r="P91" s="97">
        <f t="shared" si="23"/>
        <v>0</v>
      </c>
      <c r="Q91" s="97"/>
      <c r="R91" s="97"/>
      <c r="S91" s="97">
        <f t="shared" si="24"/>
        <v>0</v>
      </c>
      <c r="T91" s="97"/>
      <c r="U91" s="97"/>
      <c r="V91" s="97"/>
      <c r="W91" s="142" t="e">
        <f t="shared" si="14"/>
        <v>#DIV/0!</v>
      </c>
      <c r="X91" s="142" t="e">
        <f t="shared" si="15"/>
        <v>#DIV/0!</v>
      </c>
      <c r="Y91" s="142" t="e">
        <f t="shared" si="16"/>
        <v>#DIV/0!</v>
      </c>
    </row>
    <row r="92" spans="1:25" ht="24" hidden="1">
      <c r="A92" s="120">
        <v>73</v>
      </c>
      <c r="B92" s="122" t="s">
        <v>412</v>
      </c>
      <c r="C92" s="97">
        <f t="shared" si="17"/>
        <v>0</v>
      </c>
      <c r="D92" s="97"/>
      <c r="E92" s="123"/>
      <c r="F92" s="97">
        <f t="shared" si="18"/>
        <v>0</v>
      </c>
      <c r="G92" s="97">
        <f t="shared" si="19"/>
        <v>0</v>
      </c>
      <c r="H92" s="123"/>
      <c r="I92" s="115">
        <f t="shared" si="20"/>
        <v>0</v>
      </c>
      <c r="J92" s="97">
        <f t="shared" si="21"/>
        <v>0</v>
      </c>
      <c r="K92" s="97"/>
      <c r="L92" s="97"/>
      <c r="M92" s="97">
        <f t="shared" si="22"/>
        <v>0</v>
      </c>
      <c r="N92" s="97"/>
      <c r="O92" s="97"/>
      <c r="P92" s="97">
        <f t="shared" si="23"/>
        <v>0</v>
      </c>
      <c r="Q92" s="97"/>
      <c r="R92" s="97"/>
      <c r="S92" s="97">
        <f t="shared" si="24"/>
        <v>0</v>
      </c>
      <c r="T92" s="97"/>
      <c r="U92" s="97"/>
      <c r="V92" s="97"/>
      <c r="W92" s="142" t="e">
        <f t="shared" si="14"/>
        <v>#DIV/0!</v>
      </c>
      <c r="X92" s="142" t="e">
        <f t="shared" si="15"/>
        <v>#DIV/0!</v>
      </c>
      <c r="Y92" s="142" t="e">
        <f t="shared" si="16"/>
        <v>#DIV/0!</v>
      </c>
    </row>
    <row r="93" spans="1:25" ht="24" hidden="1">
      <c r="A93" s="120">
        <v>74</v>
      </c>
      <c r="B93" s="121" t="s">
        <v>413</v>
      </c>
      <c r="C93" s="97">
        <f t="shared" si="17"/>
        <v>0</v>
      </c>
      <c r="D93" s="99"/>
      <c r="E93" s="123"/>
      <c r="F93" s="97">
        <f t="shared" si="18"/>
        <v>0</v>
      </c>
      <c r="G93" s="97">
        <f t="shared" si="19"/>
        <v>0</v>
      </c>
      <c r="H93" s="123"/>
      <c r="I93" s="115">
        <f t="shared" si="20"/>
        <v>0</v>
      </c>
      <c r="J93" s="97">
        <f t="shared" si="21"/>
        <v>0</v>
      </c>
      <c r="K93" s="97"/>
      <c r="L93" s="97"/>
      <c r="M93" s="97">
        <f t="shared" si="22"/>
        <v>0</v>
      </c>
      <c r="N93" s="97"/>
      <c r="O93" s="97"/>
      <c r="P93" s="97">
        <f t="shared" si="23"/>
        <v>0</v>
      </c>
      <c r="Q93" s="97"/>
      <c r="R93" s="97"/>
      <c r="S93" s="97">
        <f t="shared" si="24"/>
        <v>0</v>
      </c>
      <c r="T93" s="99"/>
      <c r="U93" s="99"/>
      <c r="V93" s="99"/>
      <c r="W93" s="142" t="e">
        <f t="shared" si="14"/>
        <v>#DIV/0!</v>
      </c>
      <c r="X93" s="142" t="e">
        <f t="shared" si="15"/>
        <v>#DIV/0!</v>
      </c>
      <c r="Y93" s="142" t="e">
        <f t="shared" si="16"/>
        <v>#DIV/0!</v>
      </c>
    </row>
    <row r="94" spans="1:25" ht="24" hidden="1">
      <c r="A94" s="120">
        <v>75</v>
      </c>
      <c r="B94" s="121" t="s">
        <v>414</v>
      </c>
      <c r="C94" s="97">
        <f t="shared" si="17"/>
        <v>0</v>
      </c>
      <c r="D94" s="99"/>
      <c r="E94" s="123"/>
      <c r="F94" s="97">
        <f t="shared" si="18"/>
        <v>0</v>
      </c>
      <c r="G94" s="97">
        <f t="shared" si="19"/>
        <v>0</v>
      </c>
      <c r="H94" s="123"/>
      <c r="I94" s="115">
        <f t="shared" si="20"/>
        <v>0</v>
      </c>
      <c r="J94" s="97">
        <f t="shared" si="21"/>
        <v>0</v>
      </c>
      <c r="K94" s="97"/>
      <c r="L94" s="97"/>
      <c r="M94" s="97">
        <f t="shared" si="22"/>
        <v>0</v>
      </c>
      <c r="N94" s="97"/>
      <c r="O94" s="97"/>
      <c r="P94" s="97">
        <f t="shared" si="23"/>
        <v>0</v>
      </c>
      <c r="Q94" s="97"/>
      <c r="R94" s="97"/>
      <c r="S94" s="97">
        <f t="shared" si="24"/>
        <v>0</v>
      </c>
      <c r="T94" s="99"/>
      <c r="U94" s="99"/>
      <c r="V94" s="99"/>
      <c r="W94" s="142" t="e">
        <f t="shared" si="14"/>
        <v>#DIV/0!</v>
      </c>
      <c r="X94" s="142" t="e">
        <f t="shared" si="15"/>
        <v>#DIV/0!</v>
      </c>
      <c r="Y94" s="142" t="e">
        <f t="shared" si="16"/>
        <v>#DIV/0!</v>
      </c>
    </row>
    <row r="95" spans="1:25" ht="24" hidden="1">
      <c r="A95" s="120">
        <v>76</v>
      </c>
      <c r="B95" s="121" t="s">
        <v>415</v>
      </c>
      <c r="C95" s="97">
        <f t="shared" si="17"/>
        <v>0</v>
      </c>
      <c r="D95" s="99"/>
      <c r="E95" s="123"/>
      <c r="F95" s="97">
        <f t="shared" si="18"/>
        <v>0</v>
      </c>
      <c r="G95" s="97">
        <f t="shared" si="19"/>
        <v>0</v>
      </c>
      <c r="H95" s="123"/>
      <c r="I95" s="115">
        <f t="shared" si="20"/>
        <v>0</v>
      </c>
      <c r="J95" s="97">
        <f t="shared" si="21"/>
        <v>0</v>
      </c>
      <c r="K95" s="97"/>
      <c r="L95" s="97"/>
      <c r="M95" s="97">
        <f t="shared" si="22"/>
        <v>0</v>
      </c>
      <c r="N95" s="97"/>
      <c r="O95" s="97"/>
      <c r="P95" s="97">
        <f t="shared" si="23"/>
        <v>0</v>
      </c>
      <c r="Q95" s="97"/>
      <c r="R95" s="97"/>
      <c r="S95" s="97">
        <f t="shared" si="24"/>
        <v>0</v>
      </c>
      <c r="T95" s="99"/>
      <c r="U95" s="99"/>
      <c r="V95" s="99"/>
      <c r="W95" s="142" t="e">
        <f t="shared" si="14"/>
        <v>#DIV/0!</v>
      </c>
      <c r="X95" s="142" t="e">
        <f t="shared" si="15"/>
        <v>#DIV/0!</v>
      </c>
      <c r="Y95" s="142" t="e">
        <f t="shared" si="16"/>
        <v>#DIV/0!</v>
      </c>
    </row>
    <row r="96" spans="1:25" ht="24" hidden="1">
      <c r="A96" s="120">
        <v>77</v>
      </c>
      <c r="B96" s="121" t="s">
        <v>416</v>
      </c>
      <c r="C96" s="97">
        <f t="shared" si="17"/>
        <v>0</v>
      </c>
      <c r="D96" s="99"/>
      <c r="E96" s="123"/>
      <c r="F96" s="97">
        <f t="shared" si="18"/>
        <v>0</v>
      </c>
      <c r="G96" s="97">
        <f t="shared" si="19"/>
        <v>0</v>
      </c>
      <c r="H96" s="123"/>
      <c r="I96" s="115">
        <f t="shared" si="20"/>
        <v>0</v>
      </c>
      <c r="J96" s="97">
        <f t="shared" si="21"/>
        <v>0</v>
      </c>
      <c r="K96" s="97"/>
      <c r="L96" s="97"/>
      <c r="M96" s="97">
        <f t="shared" si="22"/>
        <v>0</v>
      </c>
      <c r="N96" s="97"/>
      <c r="O96" s="97"/>
      <c r="P96" s="97">
        <f t="shared" si="23"/>
        <v>0</v>
      </c>
      <c r="Q96" s="97"/>
      <c r="R96" s="97"/>
      <c r="S96" s="97">
        <f t="shared" si="24"/>
        <v>0</v>
      </c>
      <c r="T96" s="99"/>
      <c r="U96" s="99"/>
      <c r="V96" s="99"/>
      <c r="W96" s="142" t="e">
        <f t="shared" si="14"/>
        <v>#DIV/0!</v>
      </c>
      <c r="X96" s="142" t="e">
        <f t="shared" si="15"/>
        <v>#DIV/0!</v>
      </c>
      <c r="Y96" s="142" t="e">
        <f t="shared" si="16"/>
        <v>#DIV/0!</v>
      </c>
    </row>
    <row r="97" spans="1:25" ht="24" hidden="1">
      <c r="A97" s="120">
        <v>78</v>
      </c>
      <c r="B97" s="121" t="s">
        <v>444</v>
      </c>
      <c r="C97" s="97">
        <f t="shared" si="17"/>
        <v>0</v>
      </c>
      <c r="D97" s="99"/>
      <c r="E97" s="123"/>
      <c r="F97" s="97">
        <f t="shared" si="18"/>
        <v>0</v>
      </c>
      <c r="G97" s="97">
        <f t="shared" si="19"/>
        <v>0</v>
      </c>
      <c r="H97" s="123"/>
      <c r="I97" s="115">
        <f t="shared" si="20"/>
        <v>0</v>
      </c>
      <c r="J97" s="97">
        <f t="shared" si="21"/>
        <v>0</v>
      </c>
      <c r="K97" s="97"/>
      <c r="L97" s="97"/>
      <c r="M97" s="97">
        <f t="shared" si="22"/>
        <v>0</v>
      </c>
      <c r="N97" s="97"/>
      <c r="O97" s="97"/>
      <c r="P97" s="97">
        <f t="shared" si="23"/>
        <v>0</v>
      </c>
      <c r="Q97" s="97"/>
      <c r="R97" s="97"/>
      <c r="S97" s="97">
        <f t="shared" si="24"/>
        <v>0</v>
      </c>
      <c r="T97" s="99"/>
      <c r="U97" s="99"/>
      <c r="V97" s="99"/>
      <c r="W97" s="142" t="e">
        <f t="shared" si="14"/>
        <v>#DIV/0!</v>
      </c>
      <c r="X97" s="142" t="e">
        <f t="shared" si="15"/>
        <v>#DIV/0!</v>
      </c>
      <c r="Y97" s="142" t="e">
        <f t="shared" si="16"/>
        <v>#DIV/0!</v>
      </c>
    </row>
    <row r="98" spans="1:25" ht="24" hidden="1">
      <c r="A98" s="120">
        <v>79</v>
      </c>
      <c r="B98" s="121" t="s">
        <v>417</v>
      </c>
      <c r="C98" s="97">
        <f t="shared" si="17"/>
        <v>0</v>
      </c>
      <c r="D98" s="99"/>
      <c r="E98" s="123"/>
      <c r="F98" s="97">
        <f t="shared" si="18"/>
        <v>0</v>
      </c>
      <c r="G98" s="97">
        <f t="shared" si="19"/>
        <v>0</v>
      </c>
      <c r="H98" s="123"/>
      <c r="I98" s="115">
        <f t="shared" si="20"/>
        <v>0</v>
      </c>
      <c r="J98" s="97">
        <f t="shared" si="21"/>
        <v>0</v>
      </c>
      <c r="K98" s="97"/>
      <c r="L98" s="97"/>
      <c r="M98" s="97">
        <f t="shared" si="22"/>
        <v>0</v>
      </c>
      <c r="N98" s="97"/>
      <c r="O98" s="97"/>
      <c r="P98" s="97">
        <f t="shared" si="23"/>
        <v>0</v>
      </c>
      <c r="Q98" s="97"/>
      <c r="R98" s="97"/>
      <c r="S98" s="97">
        <f t="shared" si="24"/>
        <v>0</v>
      </c>
      <c r="T98" s="99"/>
      <c r="U98" s="99"/>
      <c r="V98" s="99"/>
      <c r="W98" s="142" t="e">
        <f t="shared" si="14"/>
        <v>#DIV/0!</v>
      </c>
      <c r="X98" s="142" t="e">
        <f t="shared" si="15"/>
        <v>#DIV/0!</v>
      </c>
      <c r="Y98" s="142" t="e">
        <f t="shared" si="16"/>
        <v>#DIV/0!</v>
      </c>
    </row>
    <row r="99" spans="1:25" ht="24" hidden="1">
      <c r="A99" s="120">
        <v>80</v>
      </c>
      <c r="B99" s="121" t="s">
        <v>418</v>
      </c>
      <c r="C99" s="97">
        <f t="shared" si="17"/>
        <v>0</v>
      </c>
      <c r="D99" s="99"/>
      <c r="E99" s="123"/>
      <c r="F99" s="97">
        <f t="shared" si="18"/>
        <v>0</v>
      </c>
      <c r="G99" s="97">
        <f t="shared" si="19"/>
        <v>0</v>
      </c>
      <c r="H99" s="123"/>
      <c r="I99" s="115">
        <f t="shared" si="20"/>
        <v>0</v>
      </c>
      <c r="J99" s="97">
        <f t="shared" si="21"/>
        <v>0</v>
      </c>
      <c r="K99" s="97"/>
      <c r="L99" s="97"/>
      <c r="M99" s="97">
        <f t="shared" si="22"/>
        <v>0</v>
      </c>
      <c r="N99" s="97"/>
      <c r="O99" s="97"/>
      <c r="P99" s="97">
        <f t="shared" si="23"/>
        <v>0</v>
      </c>
      <c r="Q99" s="97"/>
      <c r="R99" s="97"/>
      <c r="S99" s="97">
        <f t="shared" si="24"/>
        <v>0</v>
      </c>
      <c r="T99" s="99"/>
      <c r="U99" s="99"/>
      <c r="V99" s="99"/>
      <c r="W99" s="142" t="e">
        <f t="shared" si="14"/>
        <v>#DIV/0!</v>
      </c>
      <c r="X99" s="142" t="e">
        <f t="shared" si="15"/>
        <v>#DIV/0!</v>
      </c>
      <c r="Y99" s="142" t="e">
        <f t="shared" si="16"/>
        <v>#DIV/0!</v>
      </c>
    </row>
    <row r="100" spans="1:25" ht="24" hidden="1">
      <c r="A100" s="120">
        <v>81</v>
      </c>
      <c r="B100" s="121" t="s">
        <v>419</v>
      </c>
      <c r="C100" s="97">
        <f t="shared" si="17"/>
        <v>0</v>
      </c>
      <c r="D100" s="99"/>
      <c r="E100" s="123"/>
      <c r="F100" s="97">
        <f t="shared" si="18"/>
        <v>0</v>
      </c>
      <c r="G100" s="97">
        <f t="shared" si="19"/>
        <v>0</v>
      </c>
      <c r="H100" s="123"/>
      <c r="I100" s="115">
        <f t="shared" si="20"/>
        <v>0</v>
      </c>
      <c r="J100" s="97">
        <f t="shared" si="21"/>
        <v>0</v>
      </c>
      <c r="K100" s="97"/>
      <c r="L100" s="97"/>
      <c r="M100" s="97">
        <f t="shared" si="22"/>
        <v>0</v>
      </c>
      <c r="N100" s="97"/>
      <c r="O100" s="97"/>
      <c r="P100" s="97">
        <f t="shared" si="23"/>
        <v>0</v>
      </c>
      <c r="Q100" s="97"/>
      <c r="R100" s="97"/>
      <c r="S100" s="97">
        <f t="shared" si="24"/>
        <v>0</v>
      </c>
      <c r="T100" s="99"/>
      <c r="U100" s="99"/>
      <c r="V100" s="99"/>
      <c r="W100" s="142" t="e">
        <f t="shared" si="14"/>
        <v>#DIV/0!</v>
      </c>
      <c r="X100" s="142" t="e">
        <f t="shared" si="15"/>
        <v>#DIV/0!</v>
      </c>
      <c r="Y100" s="142" t="e">
        <f t="shared" si="16"/>
        <v>#DIV/0!</v>
      </c>
    </row>
    <row r="101" spans="1:25" ht="24" hidden="1">
      <c r="A101" s="120">
        <v>82</v>
      </c>
      <c r="B101" s="121" t="s">
        <v>420</v>
      </c>
      <c r="C101" s="97">
        <f t="shared" si="17"/>
        <v>0</v>
      </c>
      <c r="D101" s="99"/>
      <c r="E101" s="123"/>
      <c r="F101" s="97">
        <f t="shared" si="18"/>
        <v>0</v>
      </c>
      <c r="G101" s="97">
        <f t="shared" si="19"/>
        <v>0</v>
      </c>
      <c r="H101" s="123"/>
      <c r="I101" s="115">
        <f t="shared" si="20"/>
        <v>0</v>
      </c>
      <c r="J101" s="97">
        <f t="shared" si="21"/>
        <v>0</v>
      </c>
      <c r="K101" s="97"/>
      <c r="L101" s="97"/>
      <c r="M101" s="97">
        <f t="shared" si="22"/>
        <v>0</v>
      </c>
      <c r="N101" s="97"/>
      <c r="O101" s="97"/>
      <c r="P101" s="97">
        <f t="shared" si="23"/>
        <v>0</v>
      </c>
      <c r="Q101" s="97"/>
      <c r="R101" s="97"/>
      <c r="S101" s="97">
        <f t="shared" si="24"/>
        <v>0</v>
      </c>
      <c r="T101" s="99"/>
      <c r="U101" s="99"/>
      <c r="V101" s="99"/>
      <c r="W101" s="142" t="e">
        <f t="shared" si="14"/>
        <v>#DIV/0!</v>
      </c>
      <c r="X101" s="142" t="e">
        <f t="shared" si="15"/>
        <v>#DIV/0!</v>
      </c>
      <c r="Y101" s="142" t="e">
        <f t="shared" si="16"/>
        <v>#DIV/0!</v>
      </c>
    </row>
    <row r="102" spans="1:25" ht="24" hidden="1">
      <c r="A102" s="120">
        <v>83</v>
      </c>
      <c r="B102" s="121" t="s">
        <v>421</v>
      </c>
      <c r="C102" s="97">
        <f t="shared" si="17"/>
        <v>0</v>
      </c>
      <c r="D102" s="99"/>
      <c r="E102" s="123"/>
      <c r="F102" s="97">
        <f t="shared" si="18"/>
        <v>0</v>
      </c>
      <c r="G102" s="97">
        <f t="shared" si="19"/>
        <v>0</v>
      </c>
      <c r="H102" s="123"/>
      <c r="I102" s="115">
        <f t="shared" si="20"/>
        <v>0</v>
      </c>
      <c r="J102" s="97">
        <f t="shared" si="21"/>
        <v>0</v>
      </c>
      <c r="K102" s="97"/>
      <c r="L102" s="97"/>
      <c r="M102" s="97">
        <f t="shared" si="22"/>
        <v>0</v>
      </c>
      <c r="N102" s="97"/>
      <c r="O102" s="97"/>
      <c r="P102" s="97">
        <f t="shared" si="23"/>
        <v>0</v>
      </c>
      <c r="Q102" s="97"/>
      <c r="R102" s="97"/>
      <c r="S102" s="97">
        <f t="shared" si="24"/>
        <v>0</v>
      </c>
      <c r="T102" s="99"/>
      <c r="U102" s="99"/>
      <c r="V102" s="99"/>
      <c r="W102" s="142" t="e">
        <f t="shared" si="14"/>
        <v>#DIV/0!</v>
      </c>
      <c r="X102" s="142" t="e">
        <f t="shared" si="15"/>
        <v>#DIV/0!</v>
      </c>
      <c r="Y102" s="142" t="e">
        <f t="shared" si="16"/>
        <v>#DIV/0!</v>
      </c>
    </row>
    <row r="103" spans="1:25" ht="24" hidden="1">
      <c r="A103" s="120">
        <v>84</v>
      </c>
      <c r="B103" s="121" t="s">
        <v>422</v>
      </c>
      <c r="C103" s="97">
        <f t="shared" si="17"/>
        <v>0</v>
      </c>
      <c r="D103" s="99"/>
      <c r="E103" s="123"/>
      <c r="F103" s="97">
        <f t="shared" si="18"/>
        <v>0</v>
      </c>
      <c r="G103" s="97">
        <f t="shared" si="19"/>
        <v>0</v>
      </c>
      <c r="H103" s="123"/>
      <c r="I103" s="115">
        <f t="shared" si="20"/>
        <v>0</v>
      </c>
      <c r="J103" s="97">
        <f t="shared" si="21"/>
        <v>0</v>
      </c>
      <c r="K103" s="97"/>
      <c r="L103" s="97"/>
      <c r="M103" s="97">
        <f t="shared" si="22"/>
        <v>0</v>
      </c>
      <c r="N103" s="97"/>
      <c r="O103" s="97"/>
      <c r="P103" s="97">
        <f t="shared" si="23"/>
        <v>0</v>
      </c>
      <c r="Q103" s="97"/>
      <c r="R103" s="97"/>
      <c r="S103" s="97">
        <f t="shared" si="24"/>
        <v>0</v>
      </c>
      <c r="T103" s="99"/>
      <c r="U103" s="99"/>
      <c r="V103" s="99"/>
      <c r="W103" s="142" t="e">
        <f t="shared" si="14"/>
        <v>#DIV/0!</v>
      </c>
      <c r="X103" s="142" t="e">
        <f t="shared" si="15"/>
        <v>#DIV/0!</v>
      </c>
      <c r="Y103" s="142" t="e">
        <f t="shared" si="16"/>
        <v>#DIV/0!</v>
      </c>
    </row>
    <row r="104" spans="1:25" ht="24" hidden="1">
      <c r="A104" s="120">
        <v>85</v>
      </c>
      <c r="B104" s="121" t="s">
        <v>423</v>
      </c>
      <c r="C104" s="97">
        <f t="shared" si="17"/>
        <v>0</v>
      </c>
      <c r="D104" s="99"/>
      <c r="E104" s="123"/>
      <c r="F104" s="97">
        <f t="shared" si="18"/>
        <v>0</v>
      </c>
      <c r="G104" s="97">
        <f t="shared" si="19"/>
        <v>0</v>
      </c>
      <c r="H104" s="123"/>
      <c r="I104" s="115">
        <f t="shared" si="20"/>
        <v>0</v>
      </c>
      <c r="J104" s="97">
        <f t="shared" si="21"/>
        <v>0</v>
      </c>
      <c r="K104" s="97"/>
      <c r="L104" s="97"/>
      <c r="M104" s="97">
        <f t="shared" si="22"/>
        <v>0</v>
      </c>
      <c r="N104" s="97"/>
      <c r="O104" s="97"/>
      <c r="P104" s="97">
        <f t="shared" si="23"/>
        <v>0</v>
      </c>
      <c r="Q104" s="97"/>
      <c r="R104" s="97"/>
      <c r="S104" s="97">
        <f t="shared" si="24"/>
        <v>0</v>
      </c>
      <c r="T104" s="99"/>
      <c r="U104" s="99"/>
      <c r="V104" s="99"/>
      <c r="W104" s="142" t="e">
        <f t="shared" si="14"/>
        <v>#DIV/0!</v>
      </c>
      <c r="X104" s="142" t="e">
        <f t="shared" si="15"/>
        <v>#DIV/0!</v>
      </c>
      <c r="Y104" s="142" t="e">
        <f t="shared" si="16"/>
        <v>#DIV/0!</v>
      </c>
    </row>
    <row r="105" spans="1:25" ht="24" hidden="1">
      <c r="A105" s="120">
        <v>86</v>
      </c>
      <c r="B105" s="121" t="s">
        <v>424</v>
      </c>
      <c r="C105" s="97">
        <f t="shared" si="17"/>
        <v>0</v>
      </c>
      <c r="D105" s="99"/>
      <c r="E105" s="123"/>
      <c r="F105" s="97">
        <f t="shared" si="18"/>
        <v>0</v>
      </c>
      <c r="G105" s="97">
        <f t="shared" si="19"/>
        <v>0</v>
      </c>
      <c r="H105" s="123"/>
      <c r="I105" s="115">
        <f t="shared" si="20"/>
        <v>0</v>
      </c>
      <c r="J105" s="97">
        <f t="shared" si="21"/>
        <v>0</v>
      </c>
      <c r="K105" s="97"/>
      <c r="L105" s="97"/>
      <c r="M105" s="97">
        <f t="shared" si="22"/>
        <v>0</v>
      </c>
      <c r="N105" s="97"/>
      <c r="O105" s="97"/>
      <c r="P105" s="97">
        <f t="shared" si="23"/>
        <v>0</v>
      </c>
      <c r="Q105" s="97"/>
      <c r="R105" s="97"/>
      <c r="S105" s="97">
        <f t="shared" si="24"/>
        <v>0</v>
      </c>
      <c r="T105" s="99"/>
      <c r="U105" s="99"/>
      <c r="V105" s="99"/>
      <c r="W105" s="142" t="e">
        <f t="shared" si="14"/>
        <v>#DIV/0!</v>
      </c>
      <c r="X105" s="142" t="e">
        <f t="shared" si="15"/>
        <v>#DIV/0!</v>
      </c>
      <c r="Y105" s="142" t="e">
        <f t="shared" si="16"/>
        <v>#DIV/0!</v>
      </c>
    </row>
    <row r="106" spans="1:25" ht="24" hidden="1">
      <c r="A106" s="120">
        <v>87</v>
      </c>
      <c r="B106" s="121" t="s">
        <v>425</v>
      </c>
      <c r="C106" s="97">
        <f t="shared" si="17"/>
        <v>0</v>
      </c>
      <c r="D106" s="99"/>
      <c r="E106" s="123"/>
      <c r="F106" s="97">
        <f t="shared" si="18"/>
        <v>0</v>
      </c>
      <c r="G106" s="97">
        <f t="shared" si="19"/>
        <v>0</v>
      </c>
      <c r="H106" s="123"/>
      <c r="I106" s="115">
        <f t="shared" si="20"/>
        <v>0</v>
      </c>
      <c r="J106" s="97">
        <f t="shared" si="21"/>
        <v>0</v>
      </c>
      <c r="K106" s="97"/>
      <c r="L106" s="97"/>
      <c r="M106" s="97">
        <f t="shared" si="22"/>
        <v>0</v>
      </c>
      <c r="N106" s="97"/>
      <c r="O106" s="97"/>
      <c r="P106" s="97">
        <f t="shared" si="23"/>
        <v>0</v>
      </c>
      <c r="Q106" s="97"/>
      <c r="R106" s="97"/>
      <c r="S106" s="97">
        <f t="shared" si="24"/>
        <v>0</v>
      </c>
      <c r="T106" s="99"/>
      <c r="U106" s="99"/>
      <c r="V106" s="99"/>
      <c r="W106" s="142" t="e">
        <f t="shared" si="14"/>
        <v>#DIV/0!</v>
      </c>
      <c r="X106" s="142" t="e">
        <f t="shared" si="15"/>
        <v>#DIV/0!</v>
      </c>
      <c r="Y106" s="142" t="e">
        <f t="shared" si="16"/>
        <v>#DIV/0!</v>
      </c>
    </row>
    <row r="107" spans="1:25" ht="24" hidden="1">
      <c r="A107" s="120">
        <v>88</v>
      </c>
      <c r="B107" s="121" t="s">
        <v>426</v>
      </c>
      <c r="C107" s="97">
        <f t="shared" si="17"/>
        <v>0</v>
      </c>
      <c r="D107" s="99"/>
      <c r="E107" s="123"/>
      <c r="F107" s="97">
        <f t="shared" si="18"/>
        <v>0</v>
      </c>
      <c r="G107" s="97">
        <f t="shared" si="19"/>
        <v>0</v>
      </c>
      <c r="H107" s="123"/>
      <c r="I107" s="115">
        <f t="shared" si="20"/>
        <v>0</v>
      </c>
      <c r="J107" s="97">
        <f t="shared" si="21"/>
        <v>0</v>
      </c>
      <c r="K107" s="97"/>
      <c r="L107" s="97"/>
      <c r="M107" s="97">
        <f t="shared" si="22"/>
        <v>0</v>
      </c>
      <c r="N107" s="97"/>
      <c r="O107" s="97"/>
      <c r="P107" s="97">
        <f t="shared" si="23"/>
        <v>0</v>
      </c>
      <c r="Q107" s="97"/>
      <c r="R107" s="97"/>
      <c r="S107" s="97">
        <f t="shared" si="24"/>
        <v>0</v>
      </c>
      <c r="T107" s="99"/>
      <c r="U107" s="99"/>
      <c r="V107" s="99"/>
      <c r="W107" s="142" t="e">
        <f t="shared" si="14"/>
        <v>#DIV/0!</v>
      </c>
      <c r="X107" s="142" t="e">
        <f t="shared" si="15"/>
        <v>#DIV/0!</v>
      </c>
      <c r="Y107" s="142" t="e">
        <f t="shared" si="16"/>
        <v>#DIV/0!</v>
      </c>
    </row>
    <row r="108" spans="1:25" ht="24" hidden="1">
      <c r="A108" s="120">
        <v>89</v>
      </c>
      <c r="B108" s="121" t="s">
        <v>427</v>
      </c>
      <c r="C108" s="97">
        <f t="shared" si="17"/>
        <v>0</v>
      </c>
      <c r="D108" s="99"/>
      <c r="E108" s="123"/>
      <c r="F108" s="97">
        <f t="shared" si="18"/>
        <v>0</v>
      </c>
      <c r="G108" s="97">
        <f t="shared" si="19"/>
        <v>0</v>
      </c>
      <c r="H108" s="123"/>
      <c r="I108" s="115">
        <f t="shared" si="20"/>
        <v>0</v>
      </c>
      <c r="J108" s="97">
        <f t="shared" si="21"/>
        <v>0</v>
      </c>
      <c r="K108" s="97"/>
      <c r="L108" s="97"/>
      <c r="M108" s="97">
        <f t="shared" si="22"/>
        <v>0</v>
      </c>
      <c r="N108" s="97"/>
      <c r="O108" s="97"/>
      <c r="P108" s="97">
        <f t="shared" si="23"/>
        <v>0</v>
      </c>
      <c r="Q108" s="97"/>
      <c r="R108" s="97"/>
      <c r="S108" s="97">
        <f t="shared" si="24"/>
        <v>0</v>
      </c>
      <c r="T108" s="99"/>
      <c r="U108" s="99"/>
      <c r="V108" s="99"/>
      <c r="W108" s="142" t="e">
        <f t="shared" si="14"/>
        <v>#DIV/0!</v>
      </c>
      <c r="X108" s="142" t="e">
        <f t="shared" si="15"/>
        <v>#DIV/0!</v>
      </c>
      <c r="Y108" s="142" t="e">
        <f t="shared" si="16"/>
        <v>#DIV/0!</v>
      </c>
    </row>
    <row r="109" spans="1:25" ht="24" hidden="1">
      <c r="A109" s="120">
        <v>90</v>
      </c>
      <c r="B109" s="121" t="s">
        <v>428</v>
      </c>
      <c r="C109" s="97">
        <f t="shared" si="17"/>
        <v>0</v>
      </c>
      <c r="D109" s="99"/>
      <c r="E109" s="123"/>
      <c r="F109" s="97">
        <f t="shared" si="18"/>
        <v>0</v>
      </c>
      <c r="G109" s="97">
        <f t="shared" si="19"/>
        <v>0</v>
      </c>
      <c r="H109" s="123"/>
      <c r="I109" s="115">
        <f t="shared" si="20"/>
        <v>0</v>
      </c>
      <c r="J109" s="97">
        <f t="shared" si="21"/>
        <v>0</v>
      </c>
      <c r="K109" s="97"/>
      <c r="L109" s="97"/>
      <c r="M109" s="97">
        <f t="shared" si="22"/>
        <v>0</v>
      </c>
      <c r="N109" s="97"/>
      <c r="O109" s="97"/>
      <c r="P109" s="97">
        <f t="shared" si="23"/>
        <v>0</v>
      </c>
      <c r="Q109" s="97"/>
      <c r="R109" s="97"/>
      <c r="S109" s="97">
        <f t="shared" si="24"/>
        <v>0</v>
      </c>
      <c r="T109" s="99"/>
      <c r="U109" s="99"/>
      <c r="V109" s="99"/>
      <c r="W109" s="142" t="e">
        <f t="shared" si="14"/>
        <v>#DIV/0!</v>
      </c>
      <c r="X109" s="142" t="e">
        <f t="shared" si="15"/>
        <v>#DIV/0!</v>
      </c>
      <c r="Y109" s="142" t="e">
        <f t="shared" si="16"/>
        <v>#DIV/0!</v>
      </c>
    </row>
    <row r="110" spans="1:25" ht="24" hidden="1">
      <c r="A110" s="120">
        <v>91</v>
      </c>
      <c r="B110" s="121" t="s">
        <v>429</v>
      </c>
      <c r="C110" s="97">
        <f t="shared" si="17"/>
        <v>0</v>
      </c>
      <c r="D110" s="99"/>
      <c r="E110" s="123"/>
      <c r="F110" s="97">
        <f t="shared" si="18"/>
        <v>0</v>
      </c>
      <c r="G110" s="97">
        <f t="shared" si="19"/>
        <v>0</v>
      </c>
      <c r="H110" s="123"/>
      <c r="I110" s="115">
        <f t="shared" si="20"/>
        <v>0</v>
      </c>
      <c r="J110" s="97">
        <f t="shared" si="21"/>
        <v>0</v>
      </c>
      <c r="K110" s="97"/>
      <c r="L110" s="97"/>
      <c r="M110" s="97">
        <f t="shared" si="22"/>
        <v>0</v>
      </c>
      <c r="N110" s="97"/>
      <c r="O110" s="97"/>
      <c r="P110" s="97">
        <f t="shared" si="23"/>
        <v>0</v>
      </c>
      <c r="Q110" s="97"/>
      <c r="R110" s="97"/>
      <c r="S110" s="97">
        <f t="shared" si="24"/>
        <v>0</v>
      </c>
      <c r="T110" s="99"/>
      <c r="U110" s="99"/>
      <c r="V110" s="99"/>
      <c r="W110" s="142" t="e">
        <f t="shared" si="14"/>
        <v>#DIV/0!</v>
      </c>
      <c r="X110" s="142" t="e">
        <f t="shared" si="15"/>
        <v>#DIV/0!</v>
      </c>
      <c r="Y110" s="142" t="e">
        <f t="shared" si="16"/>
        <v>#DIV/0!</v>
      </c>
    </row>
    <row r="111" spans="1:25" ht="24" hidden="1">
      <c r="A111" s="120">
        <v>92</v>
      </c>
      <c r="B111" s="121" t="s">
        <v>430</v>
      </c>
      <c r="C111" s="97">
        <f t="shared" si="17"/>
        <v>0</v>
      </c>
      <c r="D111" s="99"/>
      <c r="E111" s="123"/>
      <c r="F111" s="97">
        <f t="shared" si="18"/>
        <v>0</v>
      </c>
      <c r="G111" s="97">
        <f t="shared" si="19"/>
        <v>0</v>
      </c>
      <c r="H111" s="123"/>
      <c r="I111" s="115">
        <f t="shared" si="20"/>
        <v>0</v>
      </c>
      <c r="J111" s="97">
        <f t="shared" si="21"/>
        <v>0</v>
      </c>
      <c r="K111" s="97"/>
      <c r="L111" s="97"/>
      <c r="M111" s="97">
        <f t="shared" si="22"/>
        <v>0</v>
      </c>
      <c r="N111" s="97"/>
      <c r="O111" s="97"/>
      <c r="P111" s="97">
        <f t="shared" si="23"/>
        <v>0</v>
      </c>
      <c r="Q111" s="97"/>
      <c r="R111" s="97"/>
      <c r="S111" s="97">
        <f t="shared" si="24"/>
        <v>0</v>
      </c>
      <c r="T111" s="99"/>
      <c r="U111" s="99"/>
      <c r="V111" s="99"/>
      <c r="W111" s="142" t="e">
        <f t="shared" si="14"/>
        <v>#DIV/0!</v>
      </c>
      <c r="X111" s="142" t="e">
        <f t="shared" si="15"/>
        <v>#DIV/0!</v>
      </c>
      <c r="Y111" s="142" t="e">
        <f t="shared" si="16"/>
        <v>#DIV/0!</v>
      </c>
    </row>
    <row r="112" spans="1:25" ht="24" hidden="1">
      <c r="A112" s="120">
        <v>93</v>
      </c>
      <c r="B112" s="121" t="s">
        <v>431</v>
      </c>
      <c r="C112" s="97">
        <f t="shared" si="17"/>
        <v>0</v>
      </c>
      <c r="D112" s="99"/>
      <c r="E112" s="123"/>
      <c r="F112" s="97">
        <f t="shared" si="18"/>
        <v>0</v>
      </c>
      <c r="G112" s="97">
        <f t="shared" si="19"/>
        <v>0</v>
      </c>
      <c r="H112" s="123"/>
      <c r="I112" s="115">
        <f t="shared" si="20"/>
        <v>0</v>
      </c>
      <c r="J112" s="97">
        <f t="shared" si="21"/>
        <v>0</v>
      </c>
      <c r="K112" s="97"/>
      <c r="L112" s="97"/>
      <c r="M112" s="97">
        <f t="shared" si="22"/>
        <v>0</v>
      </c>
      <c r="N112" s="97"/>
      <c r="O112" s="97"/>
      <c r="P112" s="97">
        <f t="shared" si="23"/>
        <v>0</v>
      </c>
      <c r="Q112" s="97"/>
      <c r="R112" s="97"/>
      <c r="S112" s="97">
        <f t="shared" si="24"/>
        <v>0</v>
      </c>
      <c r="T112" s="99"/>
      <c r="U112" s="99"/>
      <c r="V112" s="99"/>
      <c r="W112" s="142" t="e">
        <f t="shared" si="14"/>
        <v>#DIV/0!</v>
      </c>
      <c r="X112" s="142" t="e">
        <f t="shared" si="15"/>
        <v>#DIV/0!</v>
      </c>
      <c r="Y112" s="142" t="e">
        <f t="shared" si="16"/>
        <v>#DIV/0!</v>
      </c>
    </row>
    <row r="113" spans="1:30" ht="24" hidden="1">
      <c r="A113" s="120">
        <v>94</v>
      </c>
      <c r="B113" s="121" t="s">
        <v>432</v>
      </c>
      <c r="C113" s="97">
        <f t="shared" si="17"/>
        <v>0</v>
      </c>
      <c r="D113" s="99"/>
      <c r="E113" s="123"/>
      <c r="F113" s="97">
        <f t="shared" si="18"/>
        <v>0</v>
      </c>
      <c r="G113" s="97">
        <f t="shared" si="19"/>
        <v>0</v>
      </c>
      <c r="H113" s="123"/>
      <c r="I113" s="115">
        <f t="shared" si="20"/>
        <v>0</v>
      </c>
      <c r="J113" s="97">
        <f t="shared" si="21"/>
        <v>0</v>
      </c>
      <c r="K113" s="97"/>
      <c r="L113" s="97"/>
      <c r="M113" s="97">
        <f t="shared" si="22"/>
        <v>0</v>
      </c>
      <c r="N113" s="97"/>
      <c r="O113" s="97"/>
      <c r="P113" s="97">
        <f t="shared" si="23"/>
        <v>0</v>
      </c>
      <c r="Q113" s="97"/>
      <c r="R113" s="97"/>
      <c r="S113" s="97">
        <f t="shared" si="24"/>
        <v>0</v>
      </c>
      <c r="T113" s="99"/>
      <c r="U113" s="99"/>
      <c r="V113" s="99"/>
      <c r="W113" s="142" t="e">
        <f t="shared" si="14"/>
        <v>#DIV/0!</v>
      </c>
      <c r="X113" s="142" t="e">
        <f t="shared" si="15"/>
        <v>#DIV/0!</v>
      </c>
      <c r="Y113" s="142" t="e">
        <f t="shared" si="16"/>
        <v>#DIV/0!</v>
      </c>
    </row>
    <row r="114" spans="1:30" ht="24" hidden="1">
      <c r="A114" s="120">
        <v>95</v>
      </c>
      <c r="B114" s="121" t="s">
        <v>433</v>
      </c>
      <c r="C114" s="97">
        <f t="shared" si="17"/>
        <v>0</v>
      </c>
      <c r="D114" s="99"/>
      <c r="E114" s="123"/>
      <c r="F114" s="97">
        <f t="shared" si="18"/>
        <v>0</v>
      </c>
      <c r="G114" s="97">
        <f t="shared" si="19"/>
        <v>0</v>
      </c>
      <c r="H114" s="123"/>
      <c r="I114" s="115">
        <f t="shared" si="20"/>
        <v>0</v>
      </c>
      <c r="J114" s="97">
        <f t="shared" si="21"/>
        <v>0</v>
      </c>
      <c r="K114" s="97"/>
      <c r="L114" s="97"/>
      <c r="M114" s="97">
        <f t="shared" si="22"/>
        <v>0</v>
      </c>
      <c r="N114" s="97"/>
      <c r="O114" s="97"/>
      <c r="P114" s="97">
        <f t="shared" si="23"/>
        <v>0</v>
      </c>
      <c r="Q114" s="97"/>
      <c r="R114" s="97"/>
      <c r="S114" s="97">
        <f t="shared" si="24"/>
        <v>0</v>
      </c>
      <c r="T114" s="99"/>
      <c r="U114" s="99"/>
      <c r="V114" s="99"/>
      <c r="W114" s="142" t="e">
        <f t="shared" si="14"/>
        <v>#DIV/0!</v>
      </c>
      <c r="X114" s="142" t="e">
        <f t="shared" si="15"/>
        <v>#DIV/0!</v>
      </c>
      <c r="Y114" s="142" t="e">
        <f t="shared" si="16"/>
        <v>#DIV/0!</v>
      </c>
    </row>
    <row r="115" spans="1:30" ht="15.75" hidden="1">
      <c r="A115" s="120">
        <v>96</v>
      </c>
      <c r="B115" s="121" t="s">
        <v>434</v>
      </c>
      <c r="C115" s="97">
        <f t="shared" si="17"/>
        <v>0</v>
      </c>
      <c r="D115" s="99"/>
      <c r="E115" s="123"/>
      <c r="F115" s="97">
        <f t="shared" si="18"/>
        <v>0</v>
      </c>
      <c r="G115" s="97">
        <f t="shared" si="19"/>
        <v>0</v>
      </c>
      <c r="H115" s="123"/>
      <c r="I115" s="115">
        <f t="shared" si="20"/>
        <v>0</v>
      </c>
      <c r="J115" s="97">
        <f t="shared" si="21"/>
        <v>0</v>
      </c>
      <c r="K115" s="97"/>
      <c r="L115" s="97"/>
      <c r="M115" s="97">
        <f t="shared" si="22"/>
        <v>0</v>
      </c>
      <c r="N115" s="97"/>
      <c r="O115" s="97"/>
      <c r="P115" s="97">
        <f t="shared" si="23"/>
        <v>0</v>
      </c>
      <c r="Q115" s="97"/>
      <c r="R115" s="97"/>
      <c r="S115" s="97">
        <f t="shared" si="24"/>
        <v>0</v>
      </c>
      <c r="T115" s="99"/>
      <c r="U115" s="99"/>
      <c r="V115" s="99"/>
      <c r="W115" s="142" t="e">
        <f t="shared" si="14"/>
        <v>#DIV/0!</v>
      </c>
      <c r="X115" s="142" t="e">
        <f t="shared" si="15"/>
        <v>#DIV/0!</v>
      </c>
      <c r="Y115" s="142" t="e">
        <f t="shared" si="16"/>
        <v>#DIV/0!</v>
      </c>
    </row>
    <row r="116" spans="1:30" ht="24" hidden="1">
      <c r="A116" s="120">
        <v>97</v>
      </c>
      <c r="B116" s="121" t="s">
        <v>435</v>
      </c>
      <c r="C116" s="97">
        <f t="shared" si="17"/>
        <v>0</v>
      </c>
      <c r="D116" s="99"/>
      <c r="E116" s="123"/>
      <c r="F116" s="97">
        <f t="shared" si="18"/>
        <v>0</v>
      </c>
      <c r="G116" s="97">
        <f t="shared" si="19"/>
        <v>0</v>
      </c>
      <c r="H116" s="123"/>
      <c r="I116" s="115">
        <f t="shared" si="20"/>
        <v>0</v>
      </c>
      <c r="J116" s="97">
        <f t="shared" si="21"/>
        <v>0</v>
      </c>
      <c r="K116" s="97"/>
      <c r="L116" s="97"/>
      <c r="M116" s="97">
        <f t="shared" si="22"/>
        <v>0</v>
      </c>
      <c r="N116" s="97"/>
      <c r="O116" s="97"/>
      <c r="P116" s="97">
        <f t="shared" si="23"/>
        <v>0</v>
      </c>
      <c r="Q116" s="97"/>
      <c r="R116" s="97"/>
      <c r="S116" s="97">
        <f t="shared" si="24"/>
        <v>0</v>
      </c>
      <c r="T116" s="99"/>
      <c r="U116" s="99"/>
      <c r="V116" s="99"/>
      <c r="W116" s="142" t="e">
        <f t="shared" si="14"/>
        <v>#DIV/0!</v>
      </c>
      <c r="X116" s="142" t="e">
        <f t="shared" si="15"/>
        <v>#DIV/0!</v>
      </c>
      <c r="Y116" s="142" t="e">
        <f t="shared" si="16"/>
        <v>#DIV/0!</v>
      </c>
    </row>
    <row r="117" spans="1:30" ht="24" hidden="1">
      <c r="A117" s="120">
        <v>98</v>
      </c>
      <c r="B117" s="121" t="s">
        <v>436</v>
      </c>
      <c r="C117" s="97">
        <f t="shared" si="17"/>
        <v>0</v>
      </c>
      <c r="D117" s="99"/>
      <c r="E117" s="123"/>
      <c r="F117" s="97">
        <f t="shared" si="18"/>
        <v>0</v>
      </c>
      <c r="G117" s="97">
        <f t="shared" si="19"/>
        <v>0</v>
      </c>
      <c r="H117" s="123"/>
      <c r="I117" s="115">
        <f t="shared" si="20"/>
        <v>0</v>
      </c>
      <c r="J117" s="97">
        <f t="shared" si="21"/>
        <v>0</v>
      </c>
      <c r="K117" s="97"/>
      <c r="L117" s="97"/>
      <c r="M117" s="97">
        <f t="shared" si="22"/>
        <v>0</v>
      </c>
      <c r="N117" s="97"/>
      <c r="O117" s="97"/>
      <c r="P117" s="97">
        <f t="shared" si="23"/>
        <v>0</v>
      </c>
      <c r="Q117" s="97"/>
      <c r="R117" s="97"/>
      <c r="S117" s="97">
        <f t="shared" si="24"/>
        <v>0</v>
      </c>
      <c r="T117" s="99"/>
      <c r="U117" s="99"/>
      <c r="V117" s="99"/>
      <c r="W117" s="142" t="e">
        <f t="shared" si="14"/>
        <v>#DIV/0!</v>
      </c>
      <c r="X117" s="142" t="e">
        <f t="shared" si="15"/>
        <v>#DIV/0!</v>
      </c>
      <c r="Y117" s="142" t="e">
        <f t="shared" si="16"/>
        <v>#DIV/0!</v>
      </c>
    </row>
    <row r="118" spans="1:30" ht="24" hidden="1">
      <c r="A118" s="120">
        <v>99</v>
      </c>
      <c r="B118" s="121" t="s">
        <v>437</v>
      </c>
      <c r="C118" s="97">
        <f t="shared" si="17"/>
        <v>0</v>
      </c>
      <c r="D118" s="99"/>
      <c r="E118" s="123"/>
      <c r="F118" s="97">
        <f t="shared" si="18"/>
        <v>0</v>
      </c>
      <c r="G118" s="97">
        <f t="shared" si="19"/>
        <v>0</v>
      </c>
      <c r="H118" s="123"/>
      <c r="I118" s="115">
        <f t="shared" si="20"/>
        <v>0</v>
      </c>
      <c r="J118" s="97">
        <f t="shared" si="21"/>
        <v>0</v>
      </c>
      <c r="K118" s="97"/>
      <c r="L118" s="97"/>
      <c r="M118" s="97">
        <f t="shared" si="22"/>
        <v>0</v>
      </c>
      <c r="N118" s="97"/>
      <c r="O118" s="97"/>
      <c r="P118" s="97">
        <f t="shared" si="23"/>
        <v>0</v>
      </c>
      <c r="Q118" s="97"/>
      <c r="R118" s="97"/>
      <c r="S118" s="97">
        <f t="shared" si="24"/>
        <v>0</v>
      </c>
      <c r="T118" s="99"/>
      <c r="U118" s="99"/>
      <c r="V118" s="99"/>
      <c r="W118" s="142" t="e">
        <f t="shared" si="14"/>
        <v>#DIV/0!</v>
      </c>
      <c r="X118" s="142" t="e">
        <f t="shared" si="15"/>
        <v>#DIV/0!</v>
      </c>
      <c r="Y118" s="142" t="e">
        <f t="shared" si="16"/>
        <v>#DIV/0!</v>
      </c>
    </row>
    <row r="119" spans="1:30" ht="15.75" hidden="1">
      <c r="A119" s="111">
        <v>105</v>
      </c>
      <c r="B119" s="113" t="s">
        <v>438</v>
      </c>
      <c r="C119" s="97">
        <f t="shared" si="17"/>
        <v>0</v>
      </c>
      <c r="D119" s="99"/>
      <c r="E119" s="99"/>
      <c r="F119" s="97">
        <f t="shared" si="18"/>
        <v>0</v>
      </c>
      <c r="G119" s="97">
        <f t="shared" si="19"/>
        <v>0</v>
      </c>
      <c r="H119" s="97">
        <f t="shared" ref="H119:H139" si="25">M119+T119</f>
        <v>0</v>
      </c>
      <c r="I119" s="115">
        <f t="shared" si="20"/>
        <v>0</v>
      </c>
      <c r="J119" s="97">
        <f t="shared" si="21"/>
        <v>0</v>
      </c>
      <c r="K119" s="97"/>
      <c r="L119" s="97"/>
      <c r="M119" s="97">
        <f t="shared" si="22"/>
        <v>0</v>
      </c>
      <c r="N119" s="97"/>
      <c r="O119" s="97"/>
      <c r="P119" s="97">
        <f t="shared" si="23"/>
        <v>0</v>
      </c>
      <c r="Q119" s="97"/>
      <c r="R119" s="97"/>
      <c r="S119" s="97">
        <f t="shared" si="24"/>
        <v>0</v>
      </c>
      <c r="T119" s="99"/>
      <c r="U119" s="99"/>
      <c r="V119" s="99"/>
      <c r="W119" s="142" t="e">
        <f t="shared" si="14"/>
        <v>#DIV/0!</v>
      </c>
      <c r="X119" s="142" t="e">
        <f t="shared" si="15"/>
        <v>#DIV/0!</v>
      </c>
      <c r="Y119" s="142" t="e">
        <f t="shared" si="16"/>
        <v>#DIV/0!</v>
      </c>
    </row>
    <row r="120" spans="1:30" ht="15.75" hidden="1">
      <c r="A120" s="111" t="s">
        <v>439</v>
      </c>
      <c r="B120" s="114" t="s">
        <v>440</v>
      </c>
      <c r="C120" s="97">
        <f t="shared" si="17"/>
        <v>0</v>
      </c>
      <c r="D120" s="99"/>
      <c r="E120" s="99"/>
      <c r="F120" s="97">
        <f t="shared" si="18"/>
        <v>0</v>
      </c>
      <c r="G120" s="97">
        <f t="shared" si="19"/>
        <v>0</v>
      </c>
      <c r="H120" s="97">
        <f t="shared" si="25"/>
        <v>0</v>
      </c>
      <c r="I120" s="115">
        <f t="shared" si="20"/>
        <v>0</v>
      </c>
      <c r="J120" s="97">
        <f t="shared" si="21"/>
        <v>0</v>
      </c>
      <c r="K120" s="97"/>
      <c r="L120" s="97"/>
      <c r="M120" s="97">
        <f t="shared" si="22"/>
        <v>0</v>
      </c>
      <c r="N120" s="97"/>
      <c r="O120" s="97"/>
      <c r="P120" s="97">
        <f t="shared" si="23"/>
        <v>0</v>
      </c>
      <c r="Q120" s="97"/>
      <c r="R120" s="97"/>
      <c r="S120" s="97">
        <f t="shared" si="24"/>
        <v>0</v>
      </c>
      <c r="T120" s="99"/>
      <c r="U120" s="99"/>
      <c r="V120" s="99"/>
      <c r="W120" s="142" t="e">
        <f t="shared" si="14"/>
        <v>#DIV/0!</v>
      </c>
      <c r="X120" s="142" t="e">
        <f t="shared" si="15"/>
        <v>#DIV/0!</v>
      </c>
      <c r="Y120" s="142" t="e">
        <f t="shared" si="16"/>
        <v>#DIV/0!</v>
      </c>
    </row>
    <row r="121" spans="1:30" ht="15.75" hidden="1">
      <c r="A121" s="111" t="s">
        <v>441</v>
      </c>
      <c r="B121" s="114" t="s">
        <v>442</v>
      </c>
      <c r="C121" s="97">
        <f t="shared" si="17"/>
        <v>0</v>
      </c>
      <c r="D121" s="99"/>
      <c r="E121" s="99"/>
      <c r="F121" s="97">
        <f t="shared" si="18"/>
        <v>0</v>
      </c>
      <c r="G121" s="97">
        <f t="shared" si="19"/>
        <v>0</v>
      </c>
      <c r="H121" s="97">
        <f t="shared" si="25"/>
        <v>0</v>
      </c>
      <c r="I121" s="115">
        <f t="shared" si="20"/>
        <v>0</v>
      </c>
      <c r="J121" s="97">
        <f t="shared" si="21"/>
        <v>0</v>
      </c>
      <c r="K121" s="97"/>
      <c r="L121" s="97"/>
      <c r="M121" s="97">
        <f t="shared" si="22"/>
        <v>0</v>
      </c>
      <c r="N121" s="97"/>
      <c r="O121" s="97"/>
      <c r="P121" s="97">
        <f t="shared" si="23"/>
        <v>0</v>
      </c>
      <c r="Q121" s="97"/>
      <c r="R121" s="97"/>
      <c r="S121" s="97">
        <f t="shared" si="24"/>
        <v>0</v>
      </c>
      <c r="T121" s="99"/>
      <c r="U121" s="99"/>
      <c r="V121" s="99"/>
      <c r="W121" s="142" t="e">
        <f t="shared" si="14"/>
        <v>#DIV/0!</v>
      </c>
      <c r="X121" s="142" t="e">
        <f t="shared" si="15"/>
        <v>#DIV/0!</v>
      </c>
      <c r="Y121" s="142" t="e">
        <f t="shared" si="16"/>
        <v>#DIV/0!</v>
      </c>
    </row>
    <row r="122" spans="1:30" ht="31.5">
      <c r="A122" s="103" t="s">
        <v>11</v>
      </c>
      <c r="B122" s="96" t="s">
        <v>334</v>
      </c>
      <c r="C122" s="97">
        <f t="shared" ref="C122:R122" si="26">SUM(C123:C144)</f>
        <v>13457.4</v>
      </c>
      <c r="D122" s="97">
        <f t="shared" si="26"/>
        <v>11617.4</v>
      </c>
      <c r="E122" s="393">
        <f t="shared" si="26"/>
        <v>1840</v>
      </c>
      <c r="F122" s="97">
        <f t="shared" si="26"/>
        <v>5670.0294599999997</v>
      </c>
      <c r="G122" s="97">
        <f t="shared" si="26"/>
        <v>5180.0894600000001</v>
      </c>
      <c r="H122" s="97">
        <f t="shared" si="26"/>
        <v>489.94</v>
      </c>
      <c r="I122" s="97">
        <f t="shared" si="26"/>
        <v>0</v>
      </c>
      <c r="J122" s="97">
        <f t="shared" si="26"/>
        <v>0</v>
      </c>
      <c r="K122" s="97">
        <f t="shared" si="26"/>
        <v>0</v>
      </c>
      <c r="L122" s="97">
        <f t="shared" si="26"/>
        <v>0</v>
      </c>
      <c r="M122" s="97">
        <f t="shared" si="26"/>
        <v>0</v>
      </c>
      <c r="N122" s="97">
        <f t="shared" si="26"/>
        <v>0</v>
      </c>
      <c r="O122" s="97">
        <f t="shared" si="26"/>
        <v>0</v>
      </c>
      <c r="P122" s="97">
        <f t="shared" si="26"/>
        <v>5670.0294599999997</v>
      </c>
      <c r="Q122" s="97">
        <f t="shared" si="26"/>
        <v>5180.0894600000001</v>
      </c>
      <c r="R122" s="97">
        <f t="shared" si="26"/>
        <v>5180.0894600000001</v>
      </c>
      <c r="S122" s="97">
        <v>0</v>
      </c>
      <c r="T122" s="393">
        <f>SUM(T123:T144)</f>
        <v>489.94</v>
      </c>
      <c r="U122" s="97">
        <f>SUM(U123:U144)</f>
        <v>489.94</v>
      </c>
      <c r="V122" s="97">
        <f>SUM(V123:V144)</f>
        <v>0</v>
      </c>
      <c r="W122" s="142">
        <f>F122/C122</f>
        <v>0.42133171786526369</v>
      </c>
      <c r="X122" s="142">
        <f>G122/D122*100</f>
        <v>44.589060030643694</v>
      </c>
      <c r="Y122" s="142">
        <f>H122/E122*100</f>
        <v>26.627173913043478</v>
      </c>
    </row>
    <row r="123" spans="1:30" ht="15.75">
      <c r="A123" s="104">
        <v>1</v>
      </c>
      <c r="B123" s="105" t="s">
        <v>312</v>
      </c>
      <c r="C123" s="97">
        <f t="shared" si="17"/>
        <v>0</v>
      </c>
      <c r="D123" s="99"/>
      <c r="E123" s="130"/>
      <c r="F123" s="97">
        <f t="shared" si="18"/>
        <v>0</v>
      </c>
      <c r="G123" s="97">
        <f t="shared" si="19"/>
        <v>0</v>
      </c>
      <c r="H123" s="97">
        <f t="shared" si="25"/>
        <v>0</v>
      </c>
      <c r="I123" s="115">
        <f t="shared" si="20"/>
        <v>0</v>
      </c>
      <c r="J123" s="97">
        <f t="shared" si="21"/>
        <v>0</v>
      </c>
      <c r="K123" s="97"/>
      <c r="L123" s="97"/>
      <c r="M123" s="97">
        <f t="shared" si="22"/>
        <v>0</v>
      </c>
      <c r="N123" s="97"/>
      <c r="O123" s="97"/>
      <c r="P123" s="97">
        <f>Q123+T123</f>
        <v>0</v>
      </c>
      <c r="Q123" s="97">
        <f>R123+S123</f>
        <v>0</v>
      </c>
      <c r="R123" s="99"/>
      <c r="S123" s="97"/>
      <c r="T123" s="99">
        <f>U123+V123</f>
        <v>0</v>
      </c>
      <c r="U123" s="99"/>
      <c r="V123" s="99"/>
      <c r="W123" s="142"/>
      <c r="X123" s="142"/>
      <c r="Y123" s="142"/>
      <c r="AA123" s="100"/>
      <c r="AB123" s="100"/>
      <c r="AC123" s="100"/>
      <c r="AD123" s="100"/>
    </row>
    <row r="124" spans="1:30" ht="15.75">
      <c r="A124" s="104">
        <v>2</v>
      </c>
      <c r="B124" s="105" t="s">
        <v>313</v>
      </c>
      <c r="C124" s="97">
        <f t="shared" si="17"/>
        <v>1490</v>
      </c>
      <c r="D124" s="99">
        <v>1470</v>
      </c>
      <c r="E124" s="130">
        <v>20</v>
      </c>
      <c r="F124" s="97">
        <f t="shared" si="18"/>
        <v>20</v>
      </c>
      <c r="G124" s="97">
        <f t="shared" si="19"/>
        <v>0</v>
      </c>
      <c r="H124" s="97">
        <f t="shared" si="25"/>
        <v>20</v>
      </c>
      <c r="I124" s="115">
        <f t="shared" si="20"/>
        <v>0</v>
      </c>
      <c r="J124" s="97">
        <f t="shared" si="21"/>
        <v>0</v>
      </c>
      <c r="K124" s="97"/>
      <c r="L124" s="97"/>
      <c r="M124" s="97">
        <f t="shared" si="22"/>
        <v>0</v>
      </c>
      <c r="N124" s="97"/>
      <c r="O124" s="97"/>
      <c r="P124" s="97">
        <f>Q124+T124</f>
        <v>20</v>
      </c>
      <c r="Q124" s="97">
        <f t="shared" ref="Q124:Q145" si="27">R124+S124</f>
        <v>0</v>
      </c>
      <c r="R124" s="99"/>
      <c r="S124" s="97"/>
      <c r="T124" s="99">
        <f t="shared" ref="T124:T145" si="28">U124+V124</f>
        <v>20</v>
      </c>
      <c r="U124" s="130">
        <v>20</v>
      </c>
      <c r="V124" s="99"/>
      <c r="W124" s="142">
        <f t="shared" si="14"/>
        <v>1.3422818791946309</v>
      </c>
      <c r="X124" s="142">
        <f t="shared" si="15"/>
        <v>0</v>
      </c>
      <c r="Y124" s="142">
        <f t="shared" si="16"/>
        <v>100</v>
      </c>
      <c r="AA124" s="100"/>
      <c r="AB124" s="100"/>
      <c r="AC124" s="100"/>
      <c r="AD124" s="100"/>
    </row>
    <row r="125" spans="1:30" ht="15.75">
      <c r="A125" s="135">
        <v>3</v>
      </c>
      <c r="B125" s="105" t="s">
        <v>314</v>
      </c>
      <c r="C125" s="97">
        <f t="shared" si="17"/>
        <v>20</v>
      </c>
      <c r="D125" s="99"/>
      <c r="E125" s="130">
        <v>20</v>
      </c>
      <c r="F125" s="97">
        <f t="shared" si="18"/>
        <v>20</v>
      </c>
      <c r="G125" s="97">
        <f t="shared" si="19"/>
        <v>0</v>
      </c>
      <c r="H125" s="97">
        <f t="shared" si="25"/>
        <v>20</v>
      </c>
      <c r="I125" s="115">
        <f t="shared" si="20"/>
        <v>0</v>
      </c>
      <c r="J125" s="97">
        <f t="shared" si="21"/>
        <v>0</v>
      </c>
      <c r="K125" s="97"/>
      <c r="L125" s="97"/>
      <c r="M125" s="97">
        <f>N125+O125</f>
        <v>0</v>
      </c>
      <c r="N125" s="97"/>
      <c r="O125" s="97"/>
      <c r="P125" s="97">
        <f t="shared" ref="P125:P144" si="29">Q125+T125</f>
        <v>20</v>
      </c>
      <c r="Q125" s="97">
        <f t="shared" si="27"/>
        <v>0</v>
      </c>
      <c r="R125" s="99"/>
      <c r="S125" s="97"/>
      <c r="T125" s="99">
        <f t="shared" si="28"/>
        <v>20</v>
      </c>
      <c r="U125" s="130">
        <v>20</v>
      </c>
      <c r="V125" s="99"/>
      <c r="W125" s="142">
        <f t="shared" si="14"/>
        <v>100</v>
      </c>
      <c r="X125" s="142"/>
      <c r="Y125" s="142">
        <f t="shared" si="16"/>
        <v>100</v>
      </c>
      <c r="AA125" s="100"/>
      <c r="AB125" s="100"/>
      <c r="AC125" s="100"/>
      <c r="AD125" s="100"/>
    </row>
    <row r="126" spans="1:30" ht="15.75">
      <c r="A126" s="135">
        <v>4</v>
      </c>
      <c r="B126" s="105" t="s">
        <v>315</v>
      </c>
      <c r="C126" s="97">
        <f t="shared" si="17"/>
        <v>647</v>
      </c>
      <c r="D126" s="99">
        <v>467</v>
      </c>
      <c r="E126" s="131">
        <v>180</v>
      </c>
      <c r="F126" s="97">
        <f t="shared" si="18"/>
        <v>366</v>
      </c>
      <c r="G126" s="97">
        <f t="shared" si="19"/>
        <v>366</v>
      </c>
      <c r="H126" s="97">
        <f t="shared" si="25"/>
        <v>0</v>
      </c>
      <c r="I126" s="115">
        <f t="shared" si="20"/>
        <v>0</v>
      </c>
      <c r="J126" s="97">
        <f t="shared" si="21"/>
        <v>0</v>
      </c>
      <c r="K126" s="97"/>
      <c r="L126" s="97"/>
      <c r="M126" s="97">
        <f t="shared" si="22"/>
        <v>0</v>
      </c>
      <c r="N126" s="97"/>
      <c r="O126" s="97"/>
      <c r="P126" s="97">
        <f t="shared" si="29"/>
        <v>366</v>
      </c>
      <c r="Q126" s="97">
        <f t="shared" si="27"/>
        <v>366</v>
      </c>
      <c r="R126" s="99">
        <v>366</v>
      </c>
      <c r="S126" s="97"/>
      <c r="T126" s="99">
        <f t="shared" si="28"/>
        <v>0</v>
      </c>
      <c r="U126" s="131"/>
      <c r="V126" s="99"/>
      <c r="W126" s="142">
        <f t="shared" si="14"/>
        <v>56.568778979907265</v>
      </c>
      <c r="X126" s="142">
        <f t="shared" si="15"/>
        <v>78.372591006423988</v>
      </c>
      <c r="Y126" s="142">
        <f t="shared" si="16"/>
        <v>0</v>
      </c>
      <c r="AA126" s="100"/>
      <c r="AB126" s="100"/>
      <c r="AC126" s="100"/>
      <c r="AD126" s="100"/>
    </row>
    <row r="127" spans="1:30" ht="15.75">
      <c r="A127" s="135">
        <v>5</v>
      </c>
      <c r="B127" s="105" t="s">
        <v>316</v>
      </c>
      <c r="C127" s="97">
        <f t="shared" si="17"/>
        <v>20</v>
      </c>
      <c r="D127" s="99"/>
      <c r="E127" s="132">
        <v>20</v>
      </c>
      <c r="F127" s="97">
        <f t="shared" si="18"/>
        <v>10</v>
      </c>
      <c r="G127" s="97">
        <f t="shared" si="19"/>
        <v>0</v>
      </c>
      <c r="H127" s="97">
        <f t="shared" si="25"/>
        <v>10</v>
      </c>
      <c r="I127" s="115">
        <f t="shared" si="20"/>
        <v>0</v>
      </c>
      <c r="J127" s="97">
        <f t="shared" si="21"/>
        <v>0</v>
      </c>
      <c r="K127" s="97"/>
      <c r="L127" s="97"/>
      <c r="M127" s="97">
        <f t="shared" si="22"/>
        <v>0</v>
      </c>
      <c r="N127" s="97"/>
      <c r="O127" s="97"/>
      <c r="P127" s="97">
        <f t="shared" si="29"/>
        <v>10</v>
      </c>
      <c r="Q127" s="97">
        <f t="shared" si="27"/>
        <v>0</v>
      </c>
      <c r="R127" s="99"/>
      <c r="S127" s="97"/>
      <c r="T127" s="99">
        <f t="shared" si="28"/>
        <v>10</v>
      </c>
      <c r="U127" s="132">
        <v>10</v>
      </c>
      <c r="V127" s="99"/>
      <c r="W127" s="142">
        <f t="shared" si="14"/>
        <v>50</v>
      </c>
      <c r="X127" s="142"/>
      <c r="Y127" s="142">
        <f t="shared" si="16"/>
        <v>50</v>
      </c>
      <c r="AA127" s="100"/>
      <c r="AB127" s="100"/>
      <c r="AC127" s="100"/>
      <c r="AD127" s="100"/>
    </row>
    <row r="128" spans="1:30" ht="15.75">
      <c r="A128" s="135">
        <v>6</v>
      </c>
      <c r="B128" s="105" t="s">
        <v>317</v>
      </c>
      <c r="C128" s="97">
        <f t="shared" si="17"/>
        <v>0</v>
      </c>
      <c r="D128" s="99"/>
      <c r="E128" s="130"/>
      <c r="F128" s="97">
        <f t="shared" si="18"/>
        <v>0</v>
      </c>
      <c r="G128" s="97">
        <f t="shared" si="19"/>
        <v>0</v>
      </c>
      <c r="H128" s="97">
        <f t="shared" si="25"/>
        <v>0</v>
      </c>
      <c r="I128" s="115">
        <f t="shared" si="20"/>
        <v>0</v>
      </c>
      <c r="J128" s="97">
        <f t="shared" si="21"/>
        <v>0</v>
      </c>
      <c r="K128" s="97"/>
      <c r="L128" s="97"/>
      <c r="M128" s="97">
        <f t="shared" si="22"/>
        <v>0</v>
      </c>
      <c r="N128" s="97"/>
      <c r="O128" s="97"/>
      <c r="P128" s="97">
        <f t="shared" si="29"/>
        <v>0</v>
      </c>
      <c r="Q128" s="97">
        <f t="shared" si="27"/>
        <v>0</v>
      </c>
      <c r="R128" s="99"/>
      <c r="S128" s="97"/>
      <c r="T128" s="99">
        <f t="shared" si="28"/>
        <v>0</v>
      </c>
      <c r="U128" s="130"/>
      <c r="V128" s="99"/>
      <c r="W128" s="142"/>
      <c r="X128" s="142"/>
      <c r="Y128" s="142"/>
      <c r="AA128" s="100"/>
      <c r="AB128" s="100"/>
      <c r="AC128" s="100"/>
      <c r="AD128" s="100"/>
    </row>
    <row r="129" spans="1:30" ht="15.75">
      <c r="A129" s="135">
        <v>7</v>
      </c>
      <c r="B129" s="105" t="s">
        <v>318</v>
      </c>
      <c r="C129" s="97">
        <f t="shared" si="17"/>
        <v>20</v>
      </c>
      <c r="D129" s="99"/>
      <c r="E129" s="132">
        <v>20</v>
      </c>
      <c r="F129" s="97">
        <f t="shared" si="18"/>
        <v>20</v>
      </c>
      <c r="G129" s="97">
        <f t="shared" si="19"/>
        <v>0</v>
      </c>
      <c r="H129" s="97">
        <f t="shared" si="25"/>
        <v>20</v>
      </c>
      <c r="I129" s="115">
        <f t="shared" si="20"/>
        <v>0</v>
      </c>
      <c r="J129" s="97">
        <f t="shared" si="21"/>
        <v>0</v>
      </c>
      <c r="K129" s="97"/>
      <c r="L129" s="97"/>
      <c r="M129" s="97">
        <f t="shared" si="22"/>
        <v>0</v>
      </c>
      <c r="N129" s="97"/>
      <c r="O129" s="97"/>
      <c r="P129" s="97">
        <f t="shared" si="29"/>
        <v>20</v>
      </c>
      <c r="Q129" s="97">
        <f t="shared" si="27"/>
        <v>0</v>
      </c>
      <c r="R129" s="99"/>
      <c r="S129" s="97"/>
      <c r="T129" s="99">
        <f t="shared" si="28"/>
        <v>20</v>
      </c>
      <c r="U129" s="132">
        <v>20</v>
      </c>
      <c r="V129" s="99"/>
      <c r="W129" s="142">
        <f t="shared" si="14"/>
        <v>100</v>
      </c>
      <c r="X129" s="142"/>
      <c r="Y129" s="142">
        <f t="shared" si="16"/>
        <v>100</v>
      </c>
      <c r="AA129" s="100"/>
      <c r="AB129" s="100"/>
      <c r="AC129" s="100"/>
      <c r="AD129" s="100"/>
    </row>
    <row r="130" spans="1:30" ht="15.75">
      <c r="A130" s="135">
        <v>8</v>
      </c>
      <c r="B130" s="105" t="s">
        <v>319</v>
      </c>
      <c r="C130" s="97">
        <f t="shared" si="17"/>
        <v>4367</v>
      </c>
      <c r="D130" s="124">
        <v>4187</v>
      </c>
      <c r="E130" s="133">
        <v>180</v>
      </c>
      <c r="F130" s="125">
        <f t="shared" si="18"/>
        <v>246.10246000000006</v>
      </c>
      <c r="G130" s="125">
        <f>J130+Q130</f>
        <v>236.10246000000006</v>
      </c>
      <c r="H130" s="125">
        <f t="shared" si="25"/>
        <v>10</v>
      </c>
      <c r="I130" s="126">
        <f t="shared" si="20"/>
        <v>0</v>
      </c>
      <c r="J130" s="125">
        <f t="shared" si="21"/>
        <v>0</v>
      </c>
      <c r="K130" s="125"/>
      <c r="L130" s="125"/>
      <c r="M130" s="125">
        <f t="shared" si="22"/>
        <v>0</v>
      </c>
      <c r="N130" s="125"/>
      <c r="O130" s="125"/>
      <c r="P130" s="97">
        <f t="shared" si="29"/>
        <v>246.10246000000006</v>
      </c>
      <c r="Q130" s="97">
        <f t="shared" si="27"/>
        <v>236.10246000000006</v>
      </c>
      <c r="R130" s="124">
        <f>1528.10246-1292</f>
        <v>236.10246000000006</v>
      </c>
      <c r="S130" s="125"/>
      <c r="T130" s="99">
        <f t="shared" si="28"/>
        <v>10</v>
      </c>
      <c r="U130" s="133">
        <v>10</v>
      </c>
      <c r="V130" s="124"/>
      <c r="W130" s="142">
        <f t="shared" si="14"/>
        <v>5.635504007327687</v>
      </c>
      <c r="X130" s="142">
        <f t="shared" si="15"/>
        <v>5.6389410078815398</v>
      </c>
      <c r="Y130" s="142">
        <f>H130/E130*100</f>
        <v>5.5555555555555554</v>
      </c>
      <c r="AA130" s="100"/>
      <c r="AB130" s="100"/>
      <c r="AC130" s="100"/>
      <c r="AD130" s="100"/>
    </row>
    <row r="131" spans="1:30" ht="15.75">
      <c r="A131" s="135">
        <v>9</v>
      </c>
      <c r="B131" s="105" t="s">
        <v>320</v>
      </c>
      <c r="C131" s="97">
        <f t="shared" si="17"/>
        <v>20</v>
      </c>
      <c r="D131" s="99"/>
      <c r="E131" s="130">
        <v>20</v>
      </c>
      <c r="F131" s="97">
        <f t="shared" si="18"/>
        <v>20</v>
      </c>
      <c r="G131" s="97">
        <f t="shared" si="19"/>
        <v>0</v>
      </c>
      <c r="H131" s="97">
        <f t="shared" si="25"/>
        <v>20</v>
      </c>
      <c r="I131" s="115">
        <f t="shared" si="20"/>
        <v>0</v>
      </c>
      <c r="J131" s="97">
        <f t="shared" si="21"/>
        <v>0</v>
      </c>
      <c r="K131" s="97"/>
      <c r="L131" s="97"/>
      <c r="M131" s="97">
        <f t="shared" si="22"/>
        <v>0</v>
      </c>
      <c r="N131" s="97"/>
      <c r="O131" s="97"/>
      <c r="P131" s="97">
        <f t="shared" si="29"/>
        <v>20</v>
      </c>
      <c r="Q131" s="97">
        <f t="shared" si="27"/>
        <v>0</v>
      </c>
      <c r="R131" s="99"/>
      <c r="S131" s="97"/>
      <c r="T131" s="99">
        <f t="shared" si="28"/>
        <v>20</v>
      </c>
      <c r="U131" s="130">
        <v>20</v>
      </c>
      <c r="V131" s="99"/>
      <c r="W131" s="142">
        <f t="shared" si="14"/>
        <v>100</v>
      </c>
      <c r="X131" s="142"/>
      <c r="Y131" s="142">
        <f t="shared" si="16"/>
        <v>100</v>
      </c>
      <c r="AA131" s="100"/>
      <c r="AB131" s="100"/>
      <c r="AC131" s="100"/>
      <c r="AD131" s="100"/>
    </row>
    <row r="132" spans="1:30" ht="15.75">
      <c r="A132" s="135">
        <v>10</v>
      </c>
      <c r="B132" s="105" t="s">
        <v>321</v>
      </c>
      <c r="C132" s="127">
        <f t="shared" si="17"/>
        <v>180</v>
      </c>
      <c r="D132" s="128"/>
      <c r="E132" s="131">
        <v>180</v>
      </c>
      <c r="F132" s="127">
        <f t="shared" si="18"/>
        <v>20</v>
      </c>
      <c r="G132" s="127">
        <f t="shared" si="19"/>
        <v>0</v>
      </c>
      <c r="H132" s="127">
        <f t="shared" si="25"/>
        <v>20</v>
      </c>
      <c r="I132" s="129">
        <f t="shared" si="20"/>
        <v>0</v>
      </c>
      <c r="J132" s="127">
        <f t="shared" si="21"/>
        <v>0</v>
      </c>
      <c r="K132" s="127"/>
      <c r="L132" s="127"/>
      <c r="M132" s="127">
        <f t="shared" si="22"/>
        <v>0</v>
      </c>
      <c r="N132" s="127"/>
      <c r="O132" s="127"/>
      <c r="P132" s="97">
        <f t="shared" si="29"/>
        <v>20</v>
      </c>
      <c r="Q132" s="97">
        <f t="shared" si="27"/>
        <v>0</v>
      </c>
      <c r="R132" s="128"/>
      <c r="S132" s="127"/>
      <c r="T132" s="99">
        <f t="shared" si="28"/>
        <v>20</v>
      </c>
      <c r="U132" s="131">
        <v>20</v>
      </c>
      <c r="V132" s="128"/>
      <c r="W132" s="142">
        <f t="shared" si="14"/>
        <v>11.111111111111111</v>
      </c>
      <c r="X132" s="142"/>
      <c r="Y132" s="142">
        <f>H132/E132*100</f>
        <v>11.111111111111111</v>
      </c>
      <c r="AA132" s="100"/>
      <c r="AB132" s="100"/>
      <c r="AC132" s="100"/>
      <c r="AD132" s="100"/>
    </row>
    <row r="133" spans="1:30" ht="15.75">
      <c r="A133" s="135">
        <v>11</v>
      </c>
      <c r="B133" s="105" t="s">
        <v>322</v>
      </c>
      <c r="C133" s="97">
        <f t="shared" si="17"/>
        <v>20</v>
      </c>
      <c r="D133" s="99"/>
      <c r="E133" s="130">
        <v>20</v>
      </c>
      <c r="F133" s="97">
        <f t="shared" si="18"/>
        <v>20</v>
      </c>
      <c r="G133" s="97">
        <f t="shared" si="19"/>
        <v>0</v>
      </c>
      <c r="H133" s="97">
        <f t="shared" si="25"/>
        <v>20</v>
      </c>
      <c r="I133" s="115">
        <f t="shared" si="20"/>
        <v>0</v>
      </c>
      <c r="J133" s="97">
        <f t="shared" si="21"/>
        <v>0</v>
      </c>
      <c r="K133" s="97"/>
      <c r="L133" s="97"/>
      <c r="M133" s="97">
        <f t="shared" si="22"/>
        <v>0</v>
      </c>
      <c r="N133" s="97"/>
      <c r="O133" s="97"/>
      <c r="P133" s="97">
        <f t="shared" si="29"/>
        <v>20</v>
      </c>
      <c r="Q133" s="97">
        <f t="shared" si="27"/>
        <v>0</v>
      </c>
      <c r="R133" s="99"/>
      <c r="S133" s="97"/>
      <c r="T133" s="99">
        <f t="shared" si="28"/>
        <v>20</v>
      </c>
      <c r="U133" s="130">
        <v>20</v>
      </c>
      <c r="V133" s="99"/>
      <c r="W133" s="142">
        <f t="shared" si="14"/>
        <v>100</v>
      </c>
      <c r="X133" s="142"/>
      <c r="Y133" s="142">
        <f>H133/E133*100</f>
        <v>100</v>
      </c>
      <c r="AA133" s="100"/>
      <c r="AB133" s="100"/>
      <c r="AC133" s="100"/>
      <c r="AD133" s="100"/>
    </row>
    <row r="134" spans="1:30" ht="15.75">
      <c r="A134" s="135">
        <v>12</v>
      </c>
      <c r="B134" s="105" t="s">
        <v>323</v>
      </c>
      <c r="C134" s="97">
        <f t="shared" si="17"/>
        <v>180</v>
      </c>
      <c r="D134" s="99"/>
      <c r="E134" s="131">
        <v>180</v>
      </c>
      <c r="F134" s="97">
        <f t="shared" si="18"/>
        <v>20</v>
      </c>
      <c r="G134" s="97">
        <f t="shared" si="19"/>
        <v>0</v>
      </c>
      <c r="H134" s="97">
        <f t="shared" si="25"/>
        <v>20</v>
      </c>
      <c r="I134" s="115">
        <f t="shared" si="20"/>
        <v>0</v>
      </c>
      <c r="J134" s="97">
        <f t="shared" si="21"/>
        <v>0</v>
      </c>
      <c r="K134" s="97"/>
      <c r="L134" s="97"/>
      <c r="M134" s="97">
        <f t="shared" si="22"/>
        <v>0</v>
      </c>
      <c r="N134" s="97"/>
      <c r="O134" s="97"/>
      <c r="P134" s="97">
        <f t="shared" si="29"/>
        <v>20</v>
      </c>
      <c r="Q134" s="97">
        <f t="shared" si="27"/>
        <v>0</v>
      </c>
      <c r="R134" s="99"/>
      <c r="S134" s="97"/>
      <c r="T134" s="99">
        <f t="shared" si="28"/>
        <v>20</v>
      </c>
      <c r="U134" s="131">
        <v>20</v>
      </c>
      <c r="V134" s="99"/>
      <c r="W134" s="142">
        <f t="shared" si="14"/>
        <v>11.111111111111111</v>
      </c>
      <c r="X134" s="142"/>
      <c r="Y134" s="142">
        <f t="shared" ref="Y134:Y144" si="30">H134/E134*100</f>
        <v>11.111111111111111</v>
      </c>
      <c r="AA134" s="100"/>
      <c r="AB134" s="100"/>
      <c r="AC134" s="100"/>
      <c r="AD134" s="100"/>
    </row>
    <row r="135" spans="1:30" ht="15.75">
      <c r="A135" s="135">
        <v>13</v>
      </c>
      <c r="B135" s="105" t="s">
        <v>324</v>
      </c>
      <c r="C135" s="97">
        <f t="shared" si="17"/>
        <v>20</v>
      </c>
      <c r="D135" s="99"/>
      <c r="E135" s="130">
        <v>20</v>
      </c>
      <c r="F135" s="97">
        <f t="shared" si="18"/>
        <v>0</v>
      </c>
      <c r="G135" s="97">
        <f t="shared" si="19"/>
        <v>0</v>
      </c>
      <c r="H135" s="97">
        <f t="shared" si="25"/>
        <v>0</v>
      </c>
      <c r="I135" s="115">
        <f t="shared" si="20"/>
        <v>0</v>
      </c>
      <c r="J135" s="97">
        <f t="shared" si="21"/>
        <v>0</v>
      </c>
      <c r="K135" s="97"/>
      <c r="L135" s="97"/>
      <c r="M135" s="97">
        <f t="shared" si="22"/>
        <v>0</v>
      </c>
      <c r="N135" s="97"/>
      <c r="O135" s="97"/>
      <c r="P135" s="97">
        <f t="shared" si="29"/>
        <v>0</v>
      </c>
      <c r="Q135" s="97">
        <f t="shared" si="27"/>
        <v>0</v>
      </c>
      <c r="R135" s="99"/>
      <c r="S135" s="97"/>
      <c r="T135" s="99">
        <f t="shared" si="28"/>
        <v>0</v>
      </c>
      <c r="U135" s="130"/>
      <c r="V135" s="99"/>
      <c r="W135" s="142">
        <f t="shared" si="14"/>
        <v>0</v>
      </c>
      <c r="X135" s="142"/>
      <c r="Y135" s="142">
        <f t="shared" si="30"/>
        <v>0</v>
      </c>
      <c r="AA135" s="100"/>
      <c r="AB135" s="100"/>
      <c r="AC135" s="100"/>
      <c r="AD135" s="100"/>
    </row>
    <row r="136" spans="1:30" ht="15.75">
      <c r="A136" s="135">
        <v>14</v>
      </c>
      <c r="B136" s="105" t="s">
        <v>325</v>
      </c>
      <c r="C136" s="97">
        <f t="shared" si="17"/>
        <v>180</v>
      </c>
      <c r="D136" s="99"/>
      <c r="E136" s="131">
        <v>180</v>
      </c>
      <c r="F136" s="97">
        <f t="shared" si="18"/>
        <v>20</v>
      </c>
      <c r="G136" s="97">
        <f t="shared" si="19"/>
        <v>0</v>
      </c>
      <c r="H136" s="97">
        <f t="shared" si="25"/>
        <v>20</v>
      </c>
      <c r="I136" s="115">
        <f t="shared" si="20"/>
        <v>0</v>
      </c>
      <c r="J136" s="97">
        <f t="shared" si="21"/>
        <v>0</v>
      </c>
      <c r="K136" s="97"/>
      <c r="L136" s="97"/>
      <c r="M136" s="97">
        <f t="shared" si="22"/>
        <v>0</v>
      </c>
      <c r="N136" s="97"/>
      <c r="O136" s="97"/>
      <c r="P136" s="97">
        <f t="shared" si="29"/>
        <v>20</v>
      </c>
      <c r="Q136" s="97">
        <f t="shared" si="27"/>
        <v>0</v>
      </c>
      <c r="R136" s="99"/>
      <c r="S136" s="97"/>
      <c r="T136" s="99">
        <f t="shared" si="28"/>
        <v>20</v>
      </c>
      <c r="U136" s="131">
        <v>20</v>
      </c>
      <c r="V136" s="99"/>
      <c r="W136" s="142">
        <f t="shared" si="14"/>
        <v>11.111111111111111</v>
      </c>
      <c r="X136" s="142"/>
      <c r="Y136" s="142">
        <f t="shared" si="30"/>
        <v>11.111111111111111</v>
      </c>
      <c r="AA136" s="100"/>
      <c r="AB136" s="100"/>
      <c r="AC136" s="100"/>
      <c r="AD136" s="100"/>
    </row>
    <row r="137" spans="1:30" ht="15.75">
      <c r="A137" s="135">
        <v>15</v>
      </c>
      <c r="B137" s="105" t="s">
        <v>326</v>
      </c>
      <c r="C137" s="97">
        <f t="shared" si="17"/>
        <v>3596.4</v>
      </c>
      <c r="D137" s="99">
        <v>3416.4</v>
      </c>
      <c r="E137" s="131">
        <v>180</v>
      </c>
      <c r="F137" s="97">
        <f t="shared" si="18"/>
        <v>1890.5</v>
      </c>
      <c r="G137" s="97">
        <f t="shared" si="19"/>
        <v>1710.5</v>
      </c>
      <c r="H137" s="97">
        <f t="shared" si="25"/>
        <v>180</v>
      </c>
      <c r="I137" s="115">
        <f t="shared" si="20"/>
        <v>0</v>
      </c>
      <c r="J137" s="97">
        <f t="shared" si="21"/>
        <v>0</v>
      </c>
      <c r="K137" s="97"/>
      <c r="L137" s="97"/>
      <c r="M137" s="97">
        <f t="shared" si="22"/>
        <v>0</v>
      </c>
      <c r="N137" s="97"/>
      <c r="O137" s="97"/>
      <c r="P137" s="97">
        <f t="shared" si="29"/>
        <v>1890.5</v>
      </c>
      <c r="Q137" s="97">
        <f t="shared" si="27"/>
        <v>1710.5</v>
      </c>
      <c r="R137" s="99">
        <v>1710.5</v>
      </c>
      <c r="S137" s="97"/>
      <c r="T137" s="99">
        <f t="shared" si="28"/>
        <v>180</v>
      </c>
      <c r="U137" s="131">
        <v>180</v>
      </c>
      <c r="V137" s="99"/>
      <c r="W137" s="142">
        <f t="shared" si="14"/>
        <v>52.56645534423312</v>
      </c>
      <c r="X137" s="142">
        <f t="shared" si="15"/>
        <v>50.067322327596301</v>
      </c>
      <c r="Y137" s="142">
        <f t="shared" si="30"/>
        <v>100</v>
      </c>
      <c r="AA137" s="100"/>
      <c r="AB137" s="100"/>
      <c r="AC137" s="100"/>
      <c r="AD137" s="100"/>
    </row>
    <row r="138" spans="1:30" ht="15.75">
      <c r="A138" s="135">
        <v>16</v>
      </c>
      <c r="B138" s="105" t="s">
        <v>327</v>
      </c>
      <c r="C138" s="97">
        <f t="shared" si="17"/>
        <v>180</v>
      </c>
      <c r="D138" s="99"/>
      <c r="E138" s="131">
        <v>180</v>
      </c>
      <c r="F138" s="97">
        <f t="shared" si="18"/>
        <v>20</v>
      </c>
      <c r="G138" s="97">
        <f t="shared" si="19"/>
        <v>0</v>
      </c>
      <c r="H138" s="97">
        <f t="shared" si="25"/>
        <v>20</v>
      </c>
      <c r="I138" s="115">
        <f t="shared" si="20"/>
        <v>0</v>
      </c>
      <c r="J138" s="97">
        <f t="shared" si="21"/>
        <v>0</v>
      </c>
      <c r="K138" s="97"/>
      <c r="L138" s="97"/>
      <c r="M138" s="97">
        <f t="shared" si="22"/>
        <v>0</v>
      </c>
      <c r="N138" s="97"/>
      <c r="O138" s="97"/>
      <c r="P138" s="97">
        <f t="shared" si="29"/>
        <v>20</v>
      </c>
      <c r="Q138" s="97">
        <f t="shared" si="27"/>
        <v>0</v>
      </c>
      <c r="R138" s="99"/>
      <c r="S138" s="97"/>
      <c r="T138" s="99">
        <f t="shared" si="28"/>
        <v>20</v>
      </c>
      <c r="U138" s="131">
        <v>20</v>
      </c>
      <c r="V138" s="99"/>
      <c r="W138" s="142">
        <f t="shared" ref="W138:W144" si="31">F138/C138*100</f>
        <v>11.111111111111111</v>
      </c>
      <c r="X138" s="142"/>
      <c r="Y138" s="142">
        <f t="shared" si="30"/>
        <v>11.111111111111111</v>
      </c>
      <c r="AA138" s="100"/>
      <c r="AB138" s="100"/>
      <c r="AC138" s="100"/>
      <c r="AD138" s="100"/>
    </row>
    <row r="139" spans="1:30" ht="15.75">
      <c r="A139" s="135">
        <v>17</v>
      </c>
      <c r="B139" s="105" t="s">
        <v>328</v>
      </c>
      <c r="C139" s="97">
        <f t="shared" si="17"/>
        <v>180</v>
      </c>
      <c r="D139" s="99"/>
      <c r="E139" s="131">
        <v>180</v>
      </c>
      <c r="F139" s="97">
        <f t="shared" si="18"/>
        <v>20</v>
      </c>
      <c r="G139" s="97">
        <f t="shared" si="19"/>
        <v>0</v>
      </c>
      <c r="H139" s="97">
        <f t="shared" si="25"/>
        <v>20</v>
      </c>
      <c r="I139" s="115">
        <f t="shared" si="20"/>
        <v>0</v>
      </c>
      <c r="J139" s="97">
        <f t="shared" si="21"/>
        <v>0</v>
      </c>
      <c r="K139" s="97"/>
      <c r="L139" s="97"/>
      <c r="M139" s="97">
        <f t="shared" si="22"/>
        <v>0</v>
      </c>
      <c r="N139" s="97"/>
      <c r="O139" s="97"/>
      <c r="P139" s="97">
        <f t="shared" si="29"/>
        <v>20</v>
      </c>
      <c r="Q139" s="97">
        <f t="shared" si="27"/>
        <v>0</v>
      </c>
      <c r="R139" s="99"/>
      <c r="S139" s="97"/>
      <c r="T139" s="99">
        <f t="shared" si="28"/>
        <v>20</v>
      </c>
      <c r="U139" s="131">
        <v>20</v>
      </c>
      <c r="V139" s="99"/>
      <c r="W139" s="142">
        <f t="shared" si="31"/>
        <v>11.111111111111111</v>
      </c>
      <c r="X139" s="142"/>
      <c r="Y139" s="142">
        <f t="shared" si="30"/>
        <v>11.111111111111111</v>
      </c>
      <c r="AA139" s="100"/>
      <c r="AB139" s="100"/>
      <c r="AC139" s="100"/>
      <c r="AD139" s="100"/>
    </row>
    <row r="140" spans="1:30" ht="15.75">
      <c r="A140" s="135">
        <v>18</v>
      </c>
      <c r="B140" s="105" t="s">
        <v>329</v>
      </c>
      <c r="C140" s="97">
        <f>D140+E140</f>
        <v>20</v>
      </c>
      <c r="D140" s="99"/>
      <c r="E140" s="130">
        <v>20</v>
      </c>
      <c r="F140" s="97">
        <f>G140+H140</f>
        <v>20</v>
      </c>
      <c r="G140" s="97">
        <f>J140+Q140</f>
        <v>0</v>
      </c>
      <c r="H140" s="97">
        <f>M140+T140</f>
        <v>20</v>
      </c>
      <c r="I140" s="115">
        <f>J140+M140</f>
        <v>0</v>
      </c>
      <c r="J140" s="97">
        <f>K140+L140</f>
        <v>0</v>
      </c>
      <c r="K140" s="97"/>
      <c r="L140" s="97"/>
      <c r="M140" s="97">
        <f>N140+O140</f>
        <v>0</v>
      </c>
      <c r="N140" s="97"/>
      <c r="O140" s="97"/>
      <c r="P140" s="97">
        <f t="shared" si="29"/>
        <v>20</v>
      </c>
      <c r="Q140" s="97">
        <f t="shared" si="27"/>
        <v>0</v>
      </c>
      <c r="R140" s="99"/>
      <c r="S140" s="97"/>
      <c r="T140" s="99">
        <f t="shared" si="28"/>
        <v>20</v>
      </c>
      <c r="U140" s="130">
        <v>20</v>
      </c>
      <c r="V140" s="99"/>
      <c r="W140" s="142">
        <f t="shared" si="31"/>
        <v>100</v>
      </c>
      <c r="X140" s="142"/>
      <c r="Y140" s="142">
        <f t="shared" si="30"/>
        <v>100</v>
      </c>
      <c r="AA140" s="100"/>
      <c r="AB140" s="100"/>
      <c r="AC140" s="100"/>
      <c r="AD140" s="100"/>
    </row>
    <row r="141" spans="1:30" s="92" customFormat="1" ht="15.75">
      <c r="A141" s="135">
        <v>19</v>
      </c>
      <c r="B141" s="105" t="s">
        <v>330</v>
      </c>
      <c r="C141" s="97">
        <f>D141+E141</f>
        <v>20</v>
      </c>
      <c r="D141" s="99"/>
      <c r="E141" s="130">
        <v>20</v>
      </c>
      <c r="F141" s="97">
        <f>G141+H141</f>
        <v>20</v>
      </c>
      <c r="G141" s="97">
        <f>J141+Q141</f>
        <v>0</v>
      </c>
      <c r="H141" s="97">
        <f>M141+T141</f>
        <v>20</v>
      </c>
      <c r="I141" s="115">
        <f>J141+M141</f>
        <v>0</v>
      </c>
      <c r="J141" s="97">
        <f>K141+L141</f>
        <v>0</v>
      </c>
      <c r="K141" s="97"/>
      <c r="L141" s="97"/>
      <c r="M141" s="97">
        <f>N141+O141</f>
        <v>0</v>
      </c>
      <c r="N141" s="97"/>
      <c r="O141" s="97"/>
      <c r="P141" s="97">
        <f t="shared" si="29"/>
        <v>20</v>
      </c>
      <c r="Q141" s="97">
        <f t="shared" si="27"/>
        <v>0</v>
      </c>
      <c r="R141" s="99"/>
      <c r="S141" s="97"/>
      <c r="T141" s="99">
        <f t="shared" si="28"/>
        <v>20</v>
      </c>
      <c r="U141" s="130">
        <v>20</v>
      </c>
      <c r="V141" s="30"/>
      <c r="W141" s="142">
        <f t="shared" si="31"/>
        <v>100</v>
      </c>
      <c r="X141" s="142"/>
      <c r="Y141" s="142">
        <f t="shared" si="30"/>
        <v>100</v>
      </c>
      <c r="Z141" s="7"/>
    </row>
    <row r="142" spans="1:30" s="92" customFormat="1" ht="15.75">
      <c r="A142" s="135">
        <v>20</v>
      </c>
      <c r="B142" s="105" t="s">
        <v>331</v>
      </c>
      <c r="C142" s="97">
        <f>D142+E142</f>
        <v>20</v>
      </c>
      <c r="D142" s="24"/>
      <c r="E142" s="134">
        <v>20</v>
      </c>
      <c r="F142" s="97">
        <f>G142+H142</f>
        <v>20</v>
      </c>
      <c r="G142" s="97">
        <f>J142+Q142</f>
        <v>0</v>
      </c>
      <c r="H142" s="97">
        <f>M142+T142</f>
        <v>20</v>
      </c>
      <c r="I142" s="115">
        <f>J142+M142</f>
        <v>0</v>
      </c>
      <c r="J142" s="97">
        <f>K142+L142</f>
        <v>0</v>
      </c>
      <c r="K142" s="97"/>
      <c r="L142" s="97"/>
      <c r="M142" s="97">
        <f>N142+O142</f>
        <v>0</v>
      </c>
      <c r="N142" s="97"/>
      <c r="O142" s="97"/>
      <c r="P142" s="97">
        <f t="shared" si="29"/>
        <v>20</v>
      </c>
      <c r="Q142" s="97">
        <f t="shared" si="27"/>
        <v>0</v>
      </c>
      <c r="R142" s="99"/>
      <c r="S142" s="97"/>
      <c r="T142" s="99">
        <f t="shared" si="28"/>
        <v>20</v>
      </c>
      <c r="U142" s="134">
        <v>20</v>
      </c>
      <c r="V142" s="104"/>
      <c r="W142" s="142">
        <f t="shared" si="31"/>
        <v>100</v>
      </c>
      <c r="X142" s="142"/>
      <c r="Y142" s="142">
        <f t="shared" si="30"/>
        <v>100</v>
      </c>
      <c r="Z142" s="7"/>
    </row>
    <row r="143" spans="1:30" s="92" customFormat="1" ht="15.75">
      <c r="A143" s="135">
        <v>21</v>
      </c>
      <c r="B143" s="105" t="s">
        <v>332</v>
      </c>
      <c r="C143" s="97">
        <f>D143+E143</f>
        <v>647</v>
      </c>
      <c r="D143" s="141">
        <v>467</v>
      </c>
      <c r="E143" s="131">
        <v>180</v>
      </c>
      <c r="F143" s="97">
        <f>G143+H143</f>
        <v>463.48700000000002</v>
      </c>
      <c r="G143" s="97">
        <f>J143+Q143</f>
        <v>453.48700000000002</v>
      </c>
      <c r="H143" s="97">
        <f>M143+T143</f>
        <v>10</v>
      </c>
      <c r="I143" s="115">
        <f>J143+M143</f>
        <v>0</v>
      </c>
      <c r="J143" s="97">
        <f>K143+L143</f>
        <v>0</v>
      </c>
      <c r="K143" s="97"/>
      <c r="L143" s="97"/>
      <c r="M143" s="97">
        <f>N143+O143</f>
        <v>0</v>
      </c>
      <c r="N143" s="97"/>
      <c r="O143" s="97"/>
      <c r="P143" s="97">
        <f t="shared" si="29"/>
        <v>463.48700000000002</v>
      </c>
      <c r="Q143" s="97">
        <f t="shared" si="27"/>
        <v>453.48700000000002</v>
      </c>
      <c r="R143" s="99">
        <f>467-13.513</f>
        <v>453.48700000000002</v>
      </c>
      <c r="S143" s="97"/>
      <c r="T143" s="99">
        <f t="shared" si="28"/>
        <v>10</v>
      </c>
      <c r="U143" s="131">
        <v>10</v>
      </c>
      <c r="V143" s="107"/>
      <c r="W143" s="142">
        <f t="shared" si="31"/>
        <v>71.636321483771255</v>
      </c>
      <c r="X143" s="142">
        <f t="shared" ref="X143:X144" si="32">G143/D143*100</f>
        <v>97.106423982869387</v>
      </c>
      <c r="Y143" s="142">
        <f>H143/E143*100</f>
        <v>5.5555555555555554</v>
      </c>
    </row>
    <row r="144" spans="1:30" s="92" customFormat="1" ht="18.75" customHeight="1">
      <c r="A144" s="135">
        <v>22</v>
      </c>
      <c r="B144" s="105" t="s">
        <v>333</v>
      </c>
      <c r="C144" s="97">
        <f>D144+E144</f>
        <v>1630</v>
      </c>
      <c r="D144" s="141">
        <f>1400+210</f>
        <v>1610</v>
      </c>
      <c r="E144" s="132">
        <v>20</v>
      </c>
      <c r="F144" s="97">
        <f>G144+H144</f>
        <v>2433.94</v>
      </c>
      <c r="G144" s="97">
        <f>J144+Q144</f>
        <v>2414</v>
      </c>
      <c r="H144" s="97">
        <f>M144+T144</f>
        <v>19.940000000000001</v>
      </c>
      <c r="I144" s="115">
        <f>J144+M144</f>
        <v>0</v>
      </c>
      <c r="J144" s="97">
        <f>K144+L144</f>
        <v>0</v>
      </c>
      <c r="K144" s="97"/>
      <c r="L144" s="97"/>
      <c r="M144" s="97">
        <f>N144+O144</f>
        <v>0</v>
      </c>
      <c r="N144" s="97"/>
      <c r="O144" s="97"/>
      <c r="P144" s="97">
        <f t="shared" si="29"/>
        <v>2433.94</v>
      </c>
      <c r="Q144" s="97">
        <f t="shared" si="27"/>
        <v>2414</v>
      </c>
      <c r="R144" s="97">
        <v>2414</v>
      </c>
      <c r="S144" s="97"/>
      <c r="T144" s="99">
        <f t="shared" si="28"/>
        <v>19.940000000000001</v>
      </c>
      <c r="U144" s="132">
        <f>20-0.06</f>
        <v>19.940000000000001</v>
      </c>
      <c r="V144" s="107"/>
      <c r="W144" s="142">
        <f t="shared" si="31"/>
        <v>149.32147239263804</v>
      </c>
      <c r="X144" s="142">
        <f t="shared" si="32"/>
        <v>149.93788819875778</v>
      </c>
      <c r="Y144" s="142">
        <f t="shared" si="30"/>
        <v>99.700000000000017</v>
      </c>
      <c r="Z144" s="101"/>
    </row>
    <row r="145" spans="1:25" ht="15.75">
      <c r="A145" s="119"/>
      <c r="B145" s="106"/>
      <c r="C145" s="106"/>
      <c r="D145" s="106"/>
      <c r="E145" s="106"/>
      <c r="F145" s="106"/>
      <c r="G145" s="106"/>
      <c r="H145" s="106"/>
      <c r="I145" s="106"/>
      <c r="J145" s="106"/>
      <c r="K145" s="106"/>
      <c r="L145" s="106"/>
      <c r="M145" s="106"/>
      <c r="N145" s="106"/>
      <c r="O145" s="106"/>
      <c r="P145" s="97">
        <f>Q145+R145</f>
        <v>0</v>
      </c>
      <c r="Q145" s="97">
        <f t="shared" si="27"/>
        <v>0</v>
      </c>
      <c r="R145" s="106"/>
      <c r="S145" s="106"/>
      <c r="T145" s="99">
        <f t="shared" si="28"/>
        <v>0</v>
      </c>
      <c r="U145" s="106"/>
      <c r="V145" s="106"/>
      <c r="W145" s="106"/>
      <c r="X145" s="106"/>
      <c r="Y145" s="106"/>
    </row>
    <row r="147" spans="1:25">
      <c r="U147" s="136"/>
    </row>
    <row r="148" spans="1:25">
      <c r="U148" s="136"/>
    </row>
  </sheetData>
  <mergeCells count="41">
    <mergeCell ref="AA8:AA10"/>
    <mergeCell ref="AB8:AB10"/>
    <mergeCell ref="AC8:AC10"/>
    <mergeCell ref="AD8:AD10"/>
    <mergeCell ref="M8:O8"/>
    <mergeCell ref="P8:P10"/>
    <mergeCell ref="Q8:S8"/>
    <mergeCell ref="T8:V8"/>
    <mergeCell ref="X8:X10"/>
    <mergeCell ref="Y8:Y10"/>
    <mergeCell ref="M9:M10"/>
    <mergeCell ref="N9:O9"/>
    <mergeCell ref="Q9:Q10"/>
    <mergeCell ref="R9:S9"/>
    <mergeCell ref="W7:W10"/>
    <mergeCell ref="X7:Y7"/>
    <mergeCell ref="AA7:AB7"/>
    <mergeCell ref="AC7:AD7"/>
    <mergeCell ref="P7:V7"/>
    <mergeCell ref="A3:Y3"/>
    <mergeCell ref="A6:A10"/>
    <mergeCell ref="B6:B10"/>
    <mergeCell ref="C6:E6"/>
    <mergeCell ref="D8:D10"/>
    <mergeCell ref="E8:E10"/>
    <mergeCell ref="F7:F10"/>
    <mergeCell ref="G7:H7"/>
    <mergeCell ref="I7:O7"/>
    <mergeCell ref="G8:G10"/>
    <mergeCell ref="H8:H10"/>
    <mergeCell ref="I8:I10"/>
    <mergeCell ref="J8:L8"/>
    <mergeCell ref="J9:J10"/>
    <mergeCell ref="K9:L9"/>
    <mergeCell ref="T9:T10"/>
    <mergeCell ref="A4:Y4"/>
    <mergeCell ref="F6:V6"/>
    <mergeCell ref="W6:Y6"/>
    <mergeCell ref="C7:C10"/>
    <mergeCell ref="D7:E7"/>
    <mergeCell ref="U9:V9"/>
  </mergeCells>
  <pageMargins left="0.31" right="0.26" top="0.48" bottom="0.75" header="0.3" footer="0.3"/>
  <pageSetup paperSize="9" scale="60" pageOrder="overThenDown"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31</vt:i4>
      </vt:variant>
    </vt:vector>
  </HeadingPairs>
  <TitlesOfParts>
    <vt:vector size="40" baseType="lpstr">
      <vt:lpstr>48</vt:lpstr>
      <vt:lpstr>50</vt:lpstr>
      <vt:lpstr>51</vt:lpstr>
      <vt:lpstr>52</vt:lpstr>
      <vt:lpstr>53</vt:lpstr>
      <vt:lpstr> 54</vt:lpstr>
      <vt:lpstr>58</vt:lpstr>
      <vt:lpstr>59</vt:lpstr>
      <vt:lpstr>61</vt:lpstr>
      <vt:lpstr>'48'!chuong_phuluc_48</vt:lpstr>
      <vt:lpstr>'48'!chuong_phuluc_48_name</vt:lpstr>
      <vt:lpstr>'50'!chuong_phuluc_50</vt:lpstr>
      <vt:lpstr>'50'!chuong_phuluc_50_name</vt:lpstr>
      <vt:lpstr>'51'!chuong_phuluc_51</vt:lpstr>
      <vt:lpstr>'51'!chuong_phuluc_51_name</vt:lpstr>
      <vt:lpstr>'52'!chuong_phuluc_52</vt:lpstr>
      <vt:lpstr>'52'!chuong_phuluc_52_name</vt:lpstr>
      <vt:lpstr>'53'!chuong_phuluc_53</vt:lpstr>
      <vt:lpstr>'53'!chuong_phuluc_53_name</vt:lpstr>
      <vt:lpstr>' 54'!chuong_phuluc_54</vt:lpstr>
      <vt:lpstr>' 54'!chuong_phuluc_54_name</vt:lpstr>
      <vt:lpstr>'58'!chuong_phuluc_58</vt:lpstr>
      <vt:lpstr>'58'!chuong_phuluc_58_name</vt:lpstr>
      <vt:lpstr>'59'!chuong_phuluc_59_name</vt:lpstr>
      <vt:lpstr>'61'!chuong_phuluc_61</vt:lpstr>
      <vt:lpstr>'61'!chuong_phuluc_61_name</vt:lpstr>
      <vt:lpstr>' 54'!Print_Area</vt:lpstr>
      <vt:lpstr>'48'!Print_Area</vt:lpstr>
      <vt:lpstr>'50'!Print_Area</vt:lpstr>
      <vt:lpstr>'51'!Print_Area</vt:lpstr>
      <vt:lpstr>'52'!Print_Area</vt:lpstr>
      <vt:lpstr>'53'!Print_Area</vt:lpstr>
      <vt:lpstr>' 54'!Print_Titles</vt:lpstr>
      <vt:lpstr>'50'!Print_Titles</vt:lpstr>
      <vt:lpstr>'51'!Print_Titles</vt:lpstr>
      <vt:lpstr>'52'!Print_Titles</vt:lpstr>
      <vt:lpstr>'53'!Print_Titles</vt:lpstr>
      <vt:lpstr>'58'!Print_Titles</vt:lpstr>
      <vt:lpstr>'59'!Print_Titles</vt:lpstr>
      <vt:lpstr>'61'!Print_Titles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NguyenThiNga</dc:creator>
  <cp:lastModifiedBy>TAICHINH</cp:lastModifiedBy>
  <cp:lastPrinted>2023-06-16T04:05:04Z</cp:lastPrinted>
  <dcterms:created xsi:type="dcterms:W3CDTF">2017-09-28T03:09:11Z</dcterms:created>
  <dcterms:modified xsi:type="dcterms:W3CDTF">2023-06-16T04:06:00Z</dcterms:modified>
</cp:coreProperties>
</file>