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y Drive\PHUOC_VP\HĐND\HĐND 2021 - 2026\Ky hop 11 - thang 6 nam 2023\NQ KH 11\"/>
    </mc:Choice>
  </mc:AlternateContent>
  <bookViews>
    <workbookView xWindow="0" yWindow="0" windowWidth="23040" windowHeight="8790"/>
  </bookViews>
  <sheets>
    <sheet name="DM ĐIỀU CHỈNH BỔ SUNG 22,23" sheetId="5" r:id="rId1"/>
  </sheets>
  <definedNames>
    <definedName name="_xlnm.Print_Titles" localSheetId="0">'DM ĐIỀU CHỈNH BỔ SUNG 22,23'!$6:$7</definedName>
  </definedNames>
  <calcPr calcId="162913"/>
</workbook>
</file>

<file path=xl/calcChain.xml><?xml version="1.0" encoding="utf-8"?>
<calcChain xmlns="http://schemas.openxmlformats.org/spreadsheetml/2006/main">
  <c r="D31" i="5" l="1"/>
  <c r="D36" i="5"/>
  <c r="D24" i="5"/>
  <c r="D20" i="5"/>
  <c r="D28" i="5"/>
  <c r="D27" i="5" s="1"/>
  <c r="E25" i="5"/>
  <c r="G16" i="5" l="1"/>
  <c r="F16" i="5"/>
  <c r="E16" i="5"/>
  <c r="G15" i="5"/>
  <c r="F15" i="5"/>
  <c r="E15" i="5"/>
  <c r="D14" i="5"/>
  <c r="G12" i="5"/>
  <c r="F12" i="5"/>
  <c r="E12" i="5"/>
  <c r="G11" i="5"/>
  <c r="F11" i="5"/>
  <c r="E11" i="5"/>
  <c r="H10" i="5"/>
  <c r="D10" i="5"/>
  <c r="G14" i="5" l="1"/>
  <c r="E14" i="5"/>
  <c r="F14" i="5"/>
  <c r="F10" i="5"/>
  <c r="G10" i="5"/>
  <c r="E10" i="5"/>
  <c r="G38" i="5"/>
  <c r="G37" i="5"/>
  <c r="G35" i="5" l="1"/>
  <c r="F35" i="5"/>
  <c r="E35" i="5"/>
  <c r="G34" i="5"/>
  <c r="F34" i="5"/>
  <c r="E34" i="5"/>
  <c r="G33" i="5"/>
  <c r="F33" i="5"/>
  <c r="E33" i="5"/>
  <c r="G30" i="5" l="1"/>
  <c r="F30" i="5"/>
  <c r="E30" i="5"/>
  <c r="G21" i="5"/>
  <c r="G20" i="5" s="1"/>
  <c r="G19" i="5" s="1"/>
  <c r="F21" i="5"/>
  <c r="F20" i="5" s="1"/>
  <c r="F19" i="5" s="1"/>
  <c r="E21" i="5"/>
  <c r="E20" i="5" s="1"/>
  <c r="E19" i="5" s="1"/>
  <c r="D19" i="5"/>
  <c r="G29" i="5"/>
  <c r="F29" i="5"/>
  <c r="E29" i="5"/>
  <c r="E28" i="5" l="1"/>
  <c r="F28" i="5"/>
  <c r="G28" i="5"/>
  <c r="H21" i="5"/>
  <c r="H20" i="5" s="1"/>
  <c r="H19" i="5" s="1"/>
  <c r="H28" i="5" l="1"/>
  <c r="F37" i="5" l="1"/>
  <c r="E37" i="5"/>
  <c r="H37" i="5" s="1"/>
  <c r="F38" i="5"/>
  <c r="G32" i="5"/>
  <c r="G31" i="5" s="1"/>
  <c r="F32" i="5"/>
  <c r="F31" i="5" s="1"/>
  <c r="E32" i="5"/>
  <c r="E31" i="5" s="1"/>
  <c r="F36" i="5" l="1"/>
  <c r="F27" i="5" s="1"/>
  <c r="E38" i="5"/>
  <c r="G36" i="5"/>
  <c r="G27" i="5" s="1"/>
  <c r="G26" i="5"/>
  <c r="F26" i="5"/>
  <c r="E26" i="5"/>
  <c r="G25" i="5"/>
  <c r="H22" i="5"/>
  <c r="G23" i="5"/>
  <c r="G22" i="5" s="1"/>
  <c r="F23" i="5"/>
  <c r="F22" i="5" s="1"/>
  <c r="E23" i="5"/>
  <c r="E22" i="5" s="1"/>
  <c r="E36" i="5" l="1"/>
  <c r="E27" i="5" s="1"/>
  <c r="H38" i="5"/>
  <c r="H36" i="5" s="1"/>
  <c r="H27" i="5" s="1"/>
  <c r="G24" i="5"/>
  <c r="G18" i="5" s="1"/>
  <c r="H26" i="5"/>
  <c r="F25" i="5"/>
  <c r="F24" i="5" s="1"/>
  <c r="F18" i="5" s="1"/>
  <c r="H25" i="5" l="1"/>
  <c r="H24" i="5" s="1"/>
  <c r="H18" i="5" s="1"/>
  <c r="E24" i="5"/>
  <c r="E18" i="5" s="1"/>
  <c r="J18" i="5" s="1"/>
  <c r="D22" i="5" l="1"/>
  <c r="D18" i="5" s="1"/>
</calcChain>
</file>

<file path=xl/sharedStrings.xml><?xml version="1.0" encoding="utf-8"?>
<sst xmlns="http://schemas.openxmlformats.org/spreadsheetml/2006/main" count="76" uniqueCount="55">
  <si>
    <t>TT</t>
  </si>
  <si>
    <t>Tên danh mục công trình/dự án khởi công mới</t>
  </si>
  <si>
    <t>Trong đó</t>
  </si>
  <si>
    <t>Huyện</t>
  </si>
  <si>
    <t>Xã</t>
  </si>
  <si>
    <t>Huy động khác</t>
  </si>
  <si>
    <t>II</t>
  </si>
  <si>
    <t>(ĐVT: Triệu đồng)</t>
  </si>
  <si>
    <t>1 CT</t>
  </si>
  <si>
    <t>Xã Bình Nam</t>
  </si>
  <si>
    <t>01 CT</t>
  </si>
  <si>
    <t>Xã Bình Dương</t>
  </si>
  <si>
    <t>Xã Bình Định Bắc</t>
  </si>
  <si>
    <t>Ghi chú</t>
  </si>
  <si>
    <t>Chi phí đầu tư</t>
  </si>
  <si>
    <t>Công trình cấp nước sinh hoạt</t>
  </si>
  <si>
    <t>TW, tỉnh</t>
  </si>
  <si>
    <t>Mương thoát nước khu dân cư chợ Lạc Câu, thôn Nam Hà</t>
  </si>
  <si>
    <t>Tuyến Đồng Dàn đi chợ Bình Định Bắc (giai đoạn 2)</t>
  </si>
  <si>
    <t>Xây mới nhà văn hóa thôn Xuân Thái</t>
  </si>
  <si>
    <t>Xây mới Khu thể thao thôn Xuân Thái</t>
  </si>
  <si>
    <t>Tên danh mục công trình/dự án sau điều chỉnh theo đề nghị của các địa phương</t>
  </si>
  <si>
    <t>Xây mới cầu dân sinh tổ 1, thôn Thái Đông</t>
  </si>
  <si>
    <t>CT</t>
  </si>
  <si>
    <t>I</t>
  </si>
  <si>
    <t>Môi trường</t>
  </si>
  <si>
    <t>Xây dựng điện chiếu sáng nông thôn (Khu vực trung tâm xã )</t>
  </si>
  <si>
    <t>Xây mới Nhà văn hóa thôn Xuân Thái</t>
  </si>
  <si>
    <t>Mương thoát nước từ Trạm Y tế xã đến mương Nam Hà</t>
  </si>
  <si>
    <t>Mương thoát nước Ao Sao Mây ra sông, thôn Lạc Câu</t>
  </si>
  <si>
    <t>Nâng cấp sân nền Mẫu giáo Bình Dương</t>
  </si>
  <si>
    <t>Làm sân nền, cây xanh, nhà xe Trạm Y tế xã</t>
  </si>
  <si>
    <t xml:space="preserve">Tên danh mục công trình/dự án đã được phê duyệt theo NQ 39/NQ-HĐND 15/12/2022 của HĐND huyện </t>
  </si>
  <si>
    <t>DANH MỤC CÔNG TRÌNH ĐIỀU CHỈNH, BỔ SUNG NĂM 2022, 2023 THUỘC CHƯƠNG TRÌNH MTQG NÔNG THÔN MỚI TRÊN ĐỊA BÀN HUYỆN THĂNG BÌNH</t>
  </si>
  <si>
    <t xml:space="preserve">Tên danh mục công trình/dự án đã được phê duyệt theo NQ 29/NQ-HĐND huyện, NQ 30/NQ-HĐND ngày 12/10/2022  của HĐND huyện </t>
  </si>
  <si>
    <t>A</t>
  </si>
  <si>
    <t>Công trình 2022</t>
  </si>
  <si>
    <t>Xã Bình Lãnh</t>
  </si>
  <si>
    <t>Chỉnh trang khu trung tâm xã (hạng mục: Nâng cấp tường rào, cổng ngỏ Trung tâm hành chính xã)</t>
  </si>
  <si>
    <t>Xây mới nhà để xe, bồn hoa cây cảnh, sân nền TTVH xã</t>
  </si>
  <si>
    <t>Chỉnh trang khu trung tâm xã (hạng mục: Nâng cấp tường rào và cổng ngỏ Nhà văn hoá xã)</t>
  </si>
  <si>
    <t>Nâng cấp Nhà văn hoá xã (hạng mục: Xây mới bồn hoa, vỉa hè và các hạng mục khác)</t>
  </si>
  <si>
    <t>B</t>
  </si>
  <si>
    <t>Công trình 2023</t>
  </si>
  <si>
    <t>Tên danh mục công trình/dự án sau điều chỉnh, bổ sung theo đề nghị của các địa phương</t>
  </si>
  <si>
    <t>Điều chỉnh năm thực hiện 2023</t>
  </si>
  <si>
    <t>Điều chỉnh tên công trình, năm thực hiện 2023</t>
  </si>
  <si>
    <t>Bổ sung công trình, năm thực hiện 2023</t>
  </si>
  <si>
    <t>Phụ lục 2</t>
  </si>
  <si>
    <t>Quy mô</t>
  </si>
  <si>
    <t>Đã thực hiện nguồn vốn TW năm 2022</t>
  </si>
  <si>
    <t xml:space="preserve">Điều chỉnh tên công trình </t>
  </si>
  <si>
    <t>Nguồn vốn tỉnh năm 2023</t>
  </si>
  <si>
    <t>Nguồn vốn TW năm 2023</t>
  </si>
  <si>
    <t>(Kèm theo Nghị quyết số:        /NQ-HĐND ngày      /6/2023 của HĐND huyện Thăng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</si>
</sst>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3" fillId="0" borderId="0"/>
  </cellStyleXfs>
  <cellXfs count="55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4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3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Excel Built-in Normal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3268318</xdr:colOff>
      <xdr:row>1</xdr:row>
      <xdr:rowOff>443285</xdr:rowOff>
    </xdr:from>
    <xdr:to>
      <xdr:col>3</xdr:col>
      <xdr:colOff>824617</xdr:colOff>
      <xdr:row>1</xdr:row>
      <xdr:rowOff>443285</xdr:rowOff>
    </xdr:to>
    <xdr:cxnSp macro="">
      <xdr:nvCxnSpPr>
        <xdr:cNvPr id="2" name="Straight Connector 1"/>
        <xdr:cNvCxnSpPr/>
      </xdr:nvCxnSpPr>
      <xdr:spPr>
        <a:xfrm>
          <a:off x="3725518" y="840850"/>
          <a:ext cx="17903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115" zoomScaleNormal="115" workbookViewId="0">
      <selection activeCell="B3" sqref="B3:H3"/>
    </sheetView>
  </sheetViews>
  <sheetFormatPr defaultRowHeight="15.75" x14ac:dyDescent="0.25"/>
  <cols>
    <col min="1" max="1" width="5.28515625" style="44" customWidth="1"/>
    <col min="2" max="2" width="50" style="44" customWidth="1"/>
    <col min="3" max="3" width="9.7109375" style="11" customWidth="1"/>
    <col min="4" max="4" width="10.140625" style="44" customWidth="1"/>
    <col min="5" max="5" width="10.28515625" style="44" customWidth="1"/>
    <col min="6" max="6" width="9.42578125" style="44" customWidth="1"/>
    <col min="7" max="7" width="8.85546875" style="44" customWidth="1"/>
    <col min="8" max="8" width="11.140625" style="44" customWidth="1"/>
    <col min="9" max="9" width="17.42578125" style="11" customWidth="1"/>
    <col min="10" max="16384" width="9.140625" style="8"/>
  </cols>
  <sheetData>
    <row r="1" spans="1:9" x14ac:dyDescent="0.25">
      <c r="A1" s="47" t="s">
        <v>48</v>
      </c>
      <c r="B1" s="47"/>
      <c r="C1" s="47"/>
      <c r="D1" s="47"/>
      <c r="E1" s="47"/>
      <c r="F1" s="47"/>
      <c r="G1" s="47"/>
      <c r="H1" s="47"/>
      <c r="I1" s="47"/>
    </row>
    <row r="2" spans="1:9" ht="40.15" customHeight="1" x14ac:dyDescent="0.25">
      <c r="A2" s="48" t="s">
        <v>33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9"/>
      <c r="B3" s="49" t="s">
        <v>54</v>
      </c>
      <c r="C3" s="50"/>
      <c r="D3" s="50"/>
      <c r="E3" s="50"/>
      <c r="F3" s="50"/>
      <c r="G3" s="50"/>
      <c r="H3" s="50"/>
      <c r="I3" s="9"/>
    </row>
    <row r="4" spans="1:9" x14ac:dyDescent="0.25">
      <c r="A4" s="9"/>
      <c r="B4" s="10"/>
      <c r="C4" s="9"/>
      <c r="D4" s="9"/>
      <c r="E4" s="9"/>
      <c r="F4" s="9"/>
      <c r="G4" s="9"/>
      <c r="H4" s="9"/>
      <c r="I4" s="9"/>
    </row>
    <row r="5" spans="1:9" x14ac:dyDescent="0.25">
      <c r="A5" s="11"/>
      <c r="B5" s="12"/>
      <c r="D5" s="13"/>
      <c r="E5" s="13"/>
      <c r="F5" s="13"/>
      <c r="G5" s="51" t="s">
        <v>7</v>
      </c>
      <c r="H5" s="51"/>
      <c r="I5" s="51"/>
    </row>
    <row r="6" spans="1:9" x14ac:dyDescent="0.25">
      <c r="A6" s="52" t="s">
        <v>0</v>
      </c>
      <c r="B6" s="52" t="s">
        <v>1</v>
      </c>
      <c r="C6" s="52" t="s">
        <v>49</v>
      </c>
      <c r="D6" s="52" t="s">
        <v>14</v>
      </c>
      <c r="E6" s="53" t="s">
        <v>2</v>
      </c>
      <c r="F6" s="53"/>
      <c r="G6" s="53"/>
      <c r="H6" s="53"/>
      <c r="I6" s="54" t="s">
        <v>13</v>
      </c>
    </row>
    <row r="7" spans="1:9" ht="31.5" x14ac:dyDescent="0.25">
      <c r="A7" s="52"/>
      <c r="B7" s="52"/>
      <c r="C7" s="52"/>
      <c r="D7" s="52"/>
      <c r="E7" s="14" t="s">
        <v>16</v>
      </c>
      <c r="F7" s="14" t="s">
        <v>3</v>
      </c>
      <c r="G7" s="14" t="s">
        <v>4</v>
      </c>
      <c r="H7" s="14" t="s">
        <v>5</v>
      </c>
      <c r="I7" s="54"/>
    </row>
    <row r="8" spans="1:9" x14ac:dyDescent="0.25">
      <c r="A8" s="15" t="s">
        <v>35</v>
      </c>
      <c r="B8" s="17" t="s">
        <v>36</v>
      </c>
      <c r="C8" s="15"/>
      <c r="D8" s="15"/>
      <c r="E8" s="14"/>
      <c r="F8" s="14"/>
      <c r="G8" s="14"/>
      <c r="H8" s="14"/>
      <c r="I8" s="16"/>
    </row>
    <row r="9" spans="1:9" ht="47.25" x14ac:dyDescent="0.25">
      <c r="A9" s="15" t="s">
        <v>24</v>
      </c>
      <c r="B9" s="17" t="s">
        <v>34</v>
      </c>
      <c r="C9" s="15"/>
      <c r="D9" s="18"/>
      <c r="E9" s="18"/>
      <c r="F9" s="18"/>
      <c r="G9" s="18"/>
      <c r="H9" s="18"/>
      <c r="I9" s="16"/>
    </row>
    <row r="10" spans="1:9" x14ac:dyDescent="0.25">
      <c r="A10" s="15"/>
      <c r="B10" s="17" t="s">
        <v>37</v>
      </c>
      <c r="C10" s="15"/>
      <c r="D10" s="19">
        <f>D11+D12</f>
        <v>2000</v>
      </c>
      <c r="E10" s="19">
        <f t="shared" ref="E10:H10" si="0">E11+E12</f>
        <v>1400</v>
      </c>
      <c r="F10" s="19">
        <f t="shared" si="0"/>
        <v>400</v>
      </c>
      <c r="G10" s="19">
        <f t="shared" si="0"/>
        <v>200</v>
      </c>
      <c r="H10" s="19">
        <f t="shared" si="0"/>
        <v>0</v>
      </c>
      <c r="I10" s="20"/>
    </row>
    <row r="11" spans="1:9" ht="45" x14ac:dyDescent="0.25">
      <c r="A11" s="21">
        <v>1</v>
      </c>
      <c r="B11" s="22" t="s">
        <v>38</v>
      </c>
      <c r="C11" s="21">
        <v>1</v>
      </c>
      <c r="D11" s="4">
        <v>1100</v>
      </c>
      <c r="E11" s="4">
        <f t="shared" ref="E11:E12" si="1">D11*0.7</f>
        <v>770</v>
      </c>
      <c r="F11" s="4">
        <f>D11*0.2</f>
        <v>220</v>
      </c>
      <c r="G11" s="23">
        <f>D11*0.1</f>
        <v>110</v>
      </c>
      <c r="H11" s="23"/>
      <c r="I11" s="1" t="s">
        <v>50</v>
      </c>
    </row>
    <row r="12" spans="1:9" ht="45" x14ac:dyDescent="0.25">
      <c r="A12" s="21">
        <v>2</v>
      </c>
      <c r="B12" s="22" t="s">
        <v>39</v>
      </c>
      <c r="C12" s="21">
        <v>1</v>
      </c>
      <c r="D12" s="4">
        <v>900</v>
      </c>
      <c r="E12" s="4">
        <f t="shared" si="1"/>
        <v>630</v>
      </c>
      <c r="F12" s="4">
        <f t="shared" ref="F12" si="2">D12*0.2</f>
        <v>180</v>
      </c>
      <c r="G12" s="23">
        <f t="shared" ref="G12" si="3">D12*0.1</f>
        <v>90</v>
      </c>
      <c r="H12" s="23"/>
      <c r="I12" s="1" t="s">
        <v>50</v>
      </c>
    </row>
    <row r="13" spans="1:9" ht="31.5" x14ac:dyDescent="0.25">
      <c r="A13" s="24" t="s">
        <v>6</v>
      </c>
      <c r="B13" s="17" t="s">
        <v>21</v>
      </c>
      <c r="C13" s="25"/>
      <c r="D13" s="26"/>
      <c r="E13" s="26"/>
      <c r="F13" s="26"/>
      <c r="G13" s="26"/>
      <c r="H13" s="26"/>
      <c r="I13" s="25"/>
    </row>
    <row r="14" spans="1:9" x14ac:dyDescent="0.25">
      <c r="A14" s="15"/>
      <c r="B14" s="17" t="s">
        <v>37</v>
      </c>
      <c r="C14" s="15"/>
      <c r="D14" s="19">
        <f>D15+D16</f>
        <v>2000</v>
      </c>
      <c r="E14" s="19">
        <f t="shared" ref="E14:G14" si="4">E15+E16</f>
        <v>1400</v>
      </c>
      <c r="F14" s="19">
        <f t="shared" si="4"/>
        <v>400</v>
      </c>
      <c r="G14" s="19">
        <f t="shared" si="4"/>
        <v>200</v>
      </c>
      <c r="H14" s="19"/>
      <c r="I14" s="27"/>
    </row>
    <row r="15" spans="1:9" ht="31.5" x14ac:dyDescent="0.25">
      <c r="A15" s="21">
        <v>1</v>
      </c>
      <c r="B15" s="22" t="s">
        <v>40</v>
      </c>
      <c r="C15" s="21">
        <v>1</v>
      </c>
      <c r="D15" s="4">
        <v>1100</v>
      </c>
      <c r="E15" s="4">
        <f t="shared" ref="E15:E16" si="5">D15*0.7</f>
        <v>770</v>
      </c>
      <c r="F15" s="4">
        <f>D15*0.2</f>
        <v>220</v>
      </c>
      <c r="G15" s="23">
        <f>D15*0.1</f>
        <v>110</v>
      </c>
      <c r="H15" s="23"/>
      <c r="I15" s="1" t="s">
        <v>51</v>
      </c>
    </row>
    <row r="16" spans="1:9" ht="31.5" x14ac:dyDescent="0.25">
      <c r="A16" s="21">
        <v>2</v>
      </c>
      <c r="B16" s="22" t="s">
        <v>41</v>
      </c>
      <c r="C16" s="21">
        <v>1</v>
      </c>
      <c r="D16" s="4">
        <v>900</v>
      </c>
      <c r="E16" s="4">
        <f t="shared" si="5"/>
        <v>630</v>
      </c>
      <c r="F16" s="4">
        <f t="shared" ref="F16" si="6">D16*0.2</f>
        <v>180</v>
      </c>
      <c r="G16" s="23">
        <f t="shared" ref="G16" si="7">D16*0.1</f>
        <v>90</v>
      </c>
      <c r="H16" s="23"/>
      <c r="I16" s="1" t="s">
        <v>51</v>
      </c>
    </row>
    <row r="17" spans="1:10" x14ac:dyDescent="0.25">
      <c r="A17" s="15" t="s">
        <v>42</v>
      </c>
      <c r="B17" s="17" t="s">
        <v>43</v>
      </c>
      <c r="C17" s="21"/>
      <c r="D17" s="4"/>
      <c r="E17" s="4"/>
      <c r="F17" s="4"/>
      <c r="G17" s="23"/>
      <c r="H17" s="23"/>
      <c r="I17" s="1"/>
    </row>
    <row r="18" spans="1:10" ht="47.25" x14ac:dyDescent="0.25">
      <c r="A18" s="15" t="s">
        <v>24</v>
      </c>
      <c r="B18" s="17" t="s">
        <v>32</v>
      </c>
      <c r="C18" s="15"/>
      <c r="D18" s="19">
        <f>D19+D22+D24</f>
        <v>6997.4</v>
      </c>
      <c r="E18" s="19">
        <f t="shared" ref="E18:H18" si="8">E19+E22+E24</f>
        <v>4898.1799999999994</v>
      </c>
      <c r="F18" s="19">
        <f t="shared" si="8"/>
        <v>1399.4800000000002</v>
      </c>
      <c r="G18" s="19">
        <f t="shared" si="8"/>
        <v>404.87000000000006</v>
      </c>
      <c r="H18" s="19">
        <f t="shared" si="8"/>
        <v>294.87000000000018</v>
      </c>
      <c r="I18" s="16"/>
      <c r="J18" s="45">
        <f>E18-E27</f>
        <v>0.27999999999974534</v>
      </c>
    </row>
    <row r="19" spans="1:10" x14ac:dyDescent="0.25">
      <c r="A19" s="15"/>
      <c r="B19" s="17" t="s">
        <v>9</v>
      </c>
      <c r="C19" s="15"/>
      <c r="D19" s="19">
        <f>D20</f>
        <v>4734</v>
      </c>
      <c r="E19" s="19">
        <f t="shared" ref="E19:H19" si="9">E20</f>
        <v>3313.7999999999997</v>
      </c>
      <c r="F19" s="19">
        <f t="shared" si="9"/>
        <v>946.80000000000007</v>
      </c>
      <c r="G19" s="19">
        <f t="shared" si="9"/>
        <v>236.70000000000002</v>
      </c>
      <c r="H19" s="19">
        <f t="shared" si="9"/>
        <v>236.70000000000019</v>
      </c>
      <c r="I19" s="20"/>
    </row>
    <row r="20" spans="1:10" x14ac:dyDescent="0.25">
      <c r="A20" s="28"/>
      <c r="B20" s="29" t="s">
        <v>25</v>
      </c>
      <c r="C20" s="28"/>
      <c r="D20" s="30">
        <f>D21</f>
        <v>4734</v>
      </c>
      <c r="E20" s="30">
        <f>E21</f>
        <v>3313.7999999999997</v>
      </c>
      <c r="F20" s="30">
        <f>F21</f>
        <v>946.80000000000007</v>
      </c>
      <c r="G20" s="30">
        <f>G21</f>
        <v>236.70000000000002</v>
      </c>
      <c r="H20" s="30">
        <f>H21</f>
        <v>236.70000000000019</v>
      </c>
      <c r="I20" s="24"/>
    </row>
    <row r="21" spans="1:10" ht="30" x14ac:dyDescent="0.25">
      <c r="A21" s="21">
        <v>1</v>
      </c>
      <c r="B21" s="2" t="s">
        <v>15</v>
      </c>
      <c r="C21" s="3" t="s">
        <v>10</v>
      </c>
      <c r="D21" s="4">
        <v>4734</v>
      </c>
      <c r="E21" s="4">
        <f>D21*0.7</f>
        <v>3313.7999999999997</v>
      </c>
      <c r="F21" s="4">
        <f>D21*0.2</f>
        <v>946.80000000000007</v>
      </c>
      <c r="G21" s="31">
        <f>D21*0.05</f>
        <v>236.70000000000002</v>
      </c>
      <c r="H21" s="4">
        <f>D21-E21-F21-G21</f>
        <v>236.70000000000019</v>
      </c>
      <c r="I21" s="1" t="s">
        <v>52</v>
      </c>
    </row>
    <row r="22" spans="1:10" x14ac:dyDescent="0.25">
      <c r="A22" s="15"/>
      <c r="B22" s="17" t="s">
        <v>11</v>
      </c>
      <c r="C22" s="15"/>
      <c r="D22" s="19">
        <f>D23</f>
        <v>1100</v>
      </c>
      <c r="E22" s="19">
        <f t="shared" ref="E22:H22" si="10">E23</f>
        <v>770</v>
      </c>
      <c r="F22" s="19">
        <f t="shared" si="10"/>
        <v>220</v>
      </c>
      <c r="G22" s="19">
        <f t="shared" si="10"/>
        <v>110</v>
      </c>
      <c r="H22" s="19">
        <f t="shared" si="10"/>
        <v>0</v>
      </c>
      <c r="I22" s="32"/>
    </row>
    <row r="23" spans="1:10" ht="31.5" x14ac:dyDescent="0.25">
      <c r="A23" s="25">
        <v>1</v>
      </c>
      <c r="B23" s="22" t="s">
        <v>17</v>
      </c>
      <c r="C23" s="25">
        <v>0.4</v>
      </c>
      <c r="D23" s="33">
        <v>1100</v>
      </c>
      <c r="E23" s="33">
        <f>D23*70/100</f>
        <v>770</v>
      </c>
      <c r="F23" s="33">
        <f>D23*20/100</f>
        <v>220</v>
      </c>
      <c r="G23" s="33">
        <f>D23*10/100</f>
        <v>110</v>
      </c>
      <c r="H23" s="33"/>
      <c r="I23" s="1" t="s">
        <v>52</v>
      </c>
    </row>
    <row r="24" spans="1:10" x14ac:dyDescent="0.25">
      <c r="A24" s="24"/>
      <c r="B24" s="34" t="s">
        <v>12</v>
      </c>
      <c r="C24" s="35"/>
      <c r="D24" s="36">
        <f>D25+D26</f>
        <v>1163.4000000000001</v>
      </c>
      <c r="E24" s="36">
        <f t="shared" ref="E24:H24" si="11">E25+E26</f>
        <v>814.38</v>
      </c>
      <c r="F24" s="36">
        <f t="shared" si="11"/>
        <v>232.68</v>
      </c>
      <c r="G24" s="36">
        <f t="shared" si="11"/>
        <v>58.17</v>
      </c>
      <c r="H24" s="36">
        <f t="shared" si="11"/>
        <v>58.169999999999973</v>
      </c>
      <c r="I24" s="20"/>
    </row>
    <row r="25" spans="1:10" x14ac:dyDescent="0.25">
      <c r="A25" s="37">
        <v>1</v>
      </c>
      <c r="B25" s="6" t="s">
        <v>18</v>
      </c>
      <c r="C25" s="37">
        <v>0.63</v>
      </c>
      <c r="D25" s="38">
        <v>620.4</v>
      </c>
      <c r="E25" s="38">
        <f>D25*0.7</f>
        <v>434.28</v>
      </c>
      <c r="F25" s="38">
        <f>D25*0.2</f>
        <v>124.08</v>
      </c>
      <c r="G25" s="7">
        <f>D25*0.05</f>
        <v>31.02</v>
      </c>
      <c r="H25" s="7">
        <f>D25-E25-F25-G25</f>
        <v>31.020000000000007</v>
      </c>
      <c r="I25" s="46" t="s">
        <v>53</v>
      </c>
    </row>
    <row r="26" spans="1:10" x14ac:dyDescent="0.25">
      <c r="A26" s="39">
        <v>2</v>
      </c>
      <c r="B26" s="6" t="s">
        <v>19</v>
      </c>
      <c r="C26" s="39" t="s">
        <v>8</v>
      </c>
      <c r="D26" s="7">
        <v>543</v>
      </c>
      <c r="E26" s="7">
        <f>D26*70/100</f>
        <v>380.1</v>
      </c>
      <c r="F26" s="38">
        <f>D26*0.2</f>
        <v>108.60000000000001</v>
      </c>
      <c r="G26" s="7">
        <f>D26*0.05</f>
        <v>27.150000000000002</v>
      </c>
      <c r="H26" s="7">
        <f>D26-E26-F26-G26</f>
        <v>27.149999999999967</v>
      </c>
      <c r="I26" s="46"/>
    </row>
    <row r="27" spans="1:10" ht="31.5" x14ac:dyDescent="0.25">
      <c r="A27" s="24" t="s">
        <v>6</v>
      </c>
      <c r="B27" s="17" t="s">
        <v>44</v>
      </c>
      <c r="C27" s="25"/>
      <c r="D27" s="40">
        <f>D28+D31+D36</f>
        <v>6997</v>
      </c>
      <c r="E27" s="40">
        <f t="shared" ref="E27:H27" si="12">E28+E31+E36</f>
        <v>4897.8999999999996</v>
      </c>
      <c r="F27" s="40">
        <f t="shared" si="12"/>
        <v>1399.3999999999999</v>
      </c>
      <c r="G27" s="40">
        <f t="shared" si="12"/>
        <v>641.5</v>
      </c>
      <c r="H27" s="40">
        <f t="shared" si="12"/>
        <v>58.20000000000001</v>
      </c>
      <c r="I27" s="24"/>
    </row>
    <row r="28" spans="1:10" x14ac:dyDescent="0.25">
      <c r="A28" s="15"/>
      <c r="B28" s="17" t="s">
        <v>9</v>
      </c>
      <c r="C28" s="15"/>
      <c r="D28" s="19">
        <f>SUM(D29:D30)</f>
        <v>2200</v>
      </c>
      <c r="E28" s="19">
        <f>SUM(E29:E30)</f>
        <v>1540</v>
      </c>
      <c r="F28" s="19">
        <f>SUM(F29:F30)</f>
        <v>440</v>
      </c>
      <c r="G28" s="19">
        <f>SUM(G29:G30)</f>
        <v>220</v>
      </c>
      <c r="H28" s="19">
        <f>SUM(H29:H30)</f>
        <v>0</v>
      </c>
      <c r="I28" s="1"/>
    </row>
    <row r="29" spans="1:10" ht="30" x14ac:dyDescent="0.25">
      <c r="A29" s="21">
        <v>1</v>
      </c>
      <c r="B29" s="2" t="s">
        <v>22</v>
      </c>
      <c r="C29" s="3" t="s">
        <v>10</v>
      </c>
      <c r="D29" s="4">
        <v>1200</v>
      </c>
      <c r="E29" s="4">
        <f>D29*0.7</f>
        <v>840</v>
      </c>
      <c r="F29" s="4">
        <f>D29*0.2</f>
        <v>240</v>
      </c>
      <c r="G29" s="31">
        <f>D29*0.1</f>
        <v>120</v>
      </c>
      <c r="H29" s="5"/>
      <c r="I29" s="1" t="s">
        <v>45</v>
      </c>
    </row>
    <row r="30" spans="1:10" ht="31.5" x14ac:dyDescent="0.25">
      <c r="A30" s="21">
        <v>2</v>
      </c>
      <c r="B30" s="2" t="s">
        <v>26</v>
      </c>
      <c r="C30" s="3" t="s">
        <v>23</v>
      </c>
      <c r="D30" s="4">
        <v>1000</v>
      </c>
      <c r="E30" s="4">
        <f>D30*0.7</f>
        <v>700</v>
      </c>
      <c r="F30" s="4">
        <f>D30*0.2</f>
        <v>200</v>
      </c>
      <c r="G30" s="31">
        <f>D30*0.1</f>
        <v>100</v>
      </c>
      <c r="H30" s="5"/>
      <c r="I30" s="1" t="s">
        <v>45</v>
      </c>
    </row>
    <row r="31" spans="1:10" x14ac:dyDescent="0.25">
      <c r="A31" s="15"/>
      <c r="B31" s="17" t="s">
        <v>11</v>
      </c>
      <c r="C31" s="15"/>
      <c r="D31" s="19">
        <f>SUM(D32:D35)</f>
        <v>3633</v>
      </c>
      <c r="E31" s="19">
        <f>SUM(E32:E35)</f>
        <v>2543.1</v>
      </c>
      <c r="F31" s="19">
        <f>SUM(F32:F35)</f>
        <v>726.6</v>
      </c>
      <c r="G31" s="19">
        <f>SUM(G32:G35)</f>
        <v>363.3</v>
      </c>
      <c r="H31" s="18"/>
      <c r="I31" s="27"/>
    </row>
    <row r="32" spans="1:10" ht="45" x14ac:dyDescent="0.25">
      <c r="A32" s="25">
        <v>1</v>
      </c>
      <c r="B32" s="41" t="s">
        <v>28</v>
      </c>
      <c r="C32" s="25" t="s">
        <v>8</v>
      </c>
      <c r="D32" s="33">
        <v>1100</v>
      </c>
      <c r="E32" s="33">
        <f>D32*70/100</f>
        <v>770</v>
      </c>
      <c r="F32" s="33">
        <f>D32*20/100</f>
        <v>220</v>
      </c>
      <c r="G32" s="33">
        <f>D32*10/100</f>
        <v>110</v>
      </c>
      <c r="H32" s="26"/>
      <c r="I32" s="1" t="s">
        <v>46</v>
      </c>
    </row>
    <row r="33" spans="1:10" ht="45" x14ac:dyDescent="0.25">
      <c r="A33" s="25">
        <v>2</v>
      </c>
      <c r="B33" s="22" t="s">
        <v>29</v>
      </c>
      <c r="C33" s="25" t="s">
        <v>23</v>
      </c>
      <c r="D33" s="33">
        <v>900</v>
      </c>
      <c r="E33" s="26">
        <f t="shared" ref="E33" si="13">D33*70/100</f>
        <v>630</v>
      </c>
      <c r="F33" s="42">
        <f>D33*20/100</f>
        <v>180</v>
      </c>
      <c r="G33" s="42">
        <f>D33*10/100</f>
        <v>90</v>
      </c>
      <c r="H33" s="26"/>
      <c r="I33" s="1" t="s">
        <v>47</v>
      </c>
    </row>
    <row r="34" spans="1:10" ht="45" x14ac:dyDescent="0.25">
      <c r="A34" s="25">
        <v>3</v>
      </c>
      <c r="B34" s="22" t="s">
        <v>30</v>
      </c>
      <c r="C34" s="25" t="s">
        <v>23</v>
      </c>
      <c r="D34" s="33">
        <v>970</v>
      </c>
      <c r="E34" s="26">
        <f>D34*70/100</f>
        <v>679</v>
      </c>
      <c r="F34" s="26">
        <f t="shared" ref="F34" si="14">D34*20/100</f>
        <v>194</v>
      </c>
      <c r="G34" s="26">
        <f t="shared" ref="G34" si="15">D34*10/100</f>
        <v>97</v>
      </c>
      <c r="H34" s="26"/>
      <c r="I34" s="1" t="s">
        <v>47</v>
      </c>
    </row>
    <row r="35" spans="1:10" ht="45" x14ac:dyDescent="0.25">
      <c r="A35" s="25">
        <v>4</v>
      </c>
      <c r="B35" s="26" t="s">
        <v>31</v>
      </c>
      <c r="C35" s="25" t="s">
        <v>23</v>
      </c>
      <c r="D35" s="26">
        <v>663</v>
      </c>
      <c r="E35" s="42">
        <f>D35*70/100</f>
        <v>464.1</v>
      </c>
      <c r="F35" s="42">
        <f>D35*20/100</f>
        <v>132.6</v>
      </c>
      <c r="G35" s="42">
        <f>D35*10/100</f>
        <v>66.3</v>
      </c>
      <c r="H35" s="26"/>
      <c r="I35" s="1" t="s">
        <v>47</v>
      </c>
    </row>
    <row r="36" spans="1:10" x14ac:dyDescent="0.25">
      <c r="A36" s="24"/>
      <c r="B36" s="34" t="s">
        <v>12</v>
      </c>
      <c r="C36" s="35"/>
      <c r="D36" s="36">
        <f>D37+D38</f>
        <v>1164</v>
      </c>
      <c r="E36" s="36">
        <f>E38+E37</f>
        <v>814.8</v>
      </c>
      <c r="F36" s="36">
        <f>F38+F37</f>
        <v>232.8</v>
      </c>
      <c r="G36" s="36">
        <f>G38+G37</f>
        <v>58.2</v>
      </c>
      <c r="H36" s="36">
        <f>H38+H37</f>
        <v>58.20000000000001</v>
      </c>
      <c r="I36" s="27"/>
      <c r="J36" s="45"/>
    </row>
    <row r="37" spans="1:10" ht="45" x14ac:dyDescent="0.25">
      <c r="A37" s="39">
        <v>1</v>
      </c>
      <c r="B37" s="6" t="s">
        <v>27</v>
      </c>
      <c r="C37" s="39" t="s">
        <v>8</v>
      </c>
      <c r="D37" s="7">
        <v>950</v>
      </c>
      <c r="E37" s="7">
        <f>D37*70/100</f>
        <v>665</v>
      </c>
      <c r="F37" s="38">
        <f>D37*0.2</f>
        <v>190</v>
      </c>
      <c r="G37" s="7">
        <f>D37*0.05</f>
        <v>47.5</v>
      </c>
      <c r="H37" s="43">
        <f>D37-E37-F37-G37</f>
        <v>47.5</v>
      </c>
      <c r="I37" s="1" t="s">
        <v>46</v>
      </c>
    </row>
    <row r="38" spans="1:10" ht="45" x14ac:dyDescent="0.25">
      <c r="A38" s="37">
        <v>2</v>
      </c>
      <c r="B38" s="6" t="s">
        <v>20</v>
      </c>
      <c r="C38" s="37" t="s">
        <v>8</v>
      </c>
      <c r="D38" s="38">
        <v>214</v>
      </c>
      <c r="E38" s="38">
        <f>D38*0.7</f>
        <v>149.79999999999998</v>
      </c>
      <c r="F38" s="38">
        <f>D38*0.2</f>
        <v>42.800000000000004</v>
      </c>
      <c r="G38" s="7">
        <f>D38*0.05</f>
        <v>10.700000000000001</v>
      </c>
      <c r="H38" s="43">
        <f>D38-E38-F38-G38</f>
        <v>10.700000000000012</v>
      </c>
      <c r="I38" s="1" t="s">
        <v>47</v>
      </c>
    </row>
  </sheetData>
  <mergeCells count="11">
    <mergeCell ref="I25:I26"/>
    <mergeCell ref="A1:I1"/>
    <mergeCell ref="A2:I2"/>
    <mergeCell ref="B3:H3"/>
    <mergeCell ref="G5:I5"/>
    <mergeCell ref="A6:A7"/>
    <mergeCell ref="B6:B7"/>
    <mergeCell ref="C6:C7"/>
    <mergeCell ref="D6:D7"/>
    <mergeCell ref="E6:H6"/>
    <mergeCell ref="I6:I7"/>
  </mergeCells>
  <printOptions horizontalCentered="1"/>
  <pageMargins left="0.28000000000000003" right="0.22" top="0.5" bottom="0.33" header="0.3" footer="0.18"/>
  <pageSetup orientation="landscape" verticalDpi="0" r:id="rId1"/>
  <headerFooter>
    <oddFooter>&amp;CPage&amp;P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 ĐIỀU CHỈNH BỔ SUNG 22,23</vt:lpstr>
      <vt:lpstr>'DM ĐIỀU CHỈNH BỔ SUNG 22,23'!Print_Titles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2023-06-15T01:29:49Z</cp:lastPrinted>
  <dcterms:created xsi:type="dcterms:W3CDTF">2021-09-27T08:40:42Z</dcterms:created>
  <dcterms:modified xsi:type="dcterms:W3CDTF">2023-06-17T14:47:41Z</dcterms:modified>
</cp:coreProperties>
</file>